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164" i="1" l="1"/>
  <c r="H156" i="1"/>
  <c r="F69" i="1" l="1"/>
  <c r="G69" i="1"/>
  <c r="E69" i="1"/>
  <c r="H66" i="1"/>
  <c r="F65" i="1"/>
  <c r="G65" i="1"/>
  <c r="H65" i="1" s="1"/>
  <c r="E65" i="1"/>
  <c r="H64" i="1"/>
  <c r="H63" i="1"/>
  <c r="F193" i="1" l="1"/>
  <c r="G193" i="1"/>
  <c r="E193" i="1"/>
  <c r="F175" i="1"/>
  <c r="G175" i="1"/>
  <c r="E175" i="1"/>
  <c r="G155" i="1"/>
  <c r="H155" i="1" s="1"/>
  <c r="F155" i="1"/>
  <c r="E155" i="1"/>
  <c r="F205" i="1"/>
  <c r="G205" i="1"/>
  <c r="E205" i="1"/>
  <c r="H203" i="1"/>
  <c r="F197" i="1"/>
  <c r="G197" i="1"/>
  <c r="E197" i="1"/>
  <c r="H197" i="1"/>
  <c r="H189" i="1"/>
  <c r="F188" i="1"/>
  <c r="F187" i="1" s="1"/>
  <c r="G188" i="1"/>
  <c r="G187" i="1" s="1"/>
  <c r="E188" i="1"/>
  <c r="E187" i="1" s="1"/>
  <c r="H179" i="1"/>
  <c r="H180" i="1"/>
  <c r="H181" i="1"/>
  <c r="H182" i="1"/>
  <c r="H183" i="1"/>
  <c r="F177" i="1"/>
  <c r="F176" i="1" s="1"/>
  <c r="G177" i="1"/>
  <c r="G176" i="1" s="1"/>
  <c r="E177" i="1"/>
  <c r="E176" i="1" s="1"/>
  <c r="H174" i="1"/>
  <c r="H171" i="1"/>
  <c r="G173" i="1"/>
  <c r="F173" i="1"/>
  <c r="E173" i="1"/>
  <c r="G170" i="1"/>
  <c r="F170" i="1"/>
  <c r="E170" i="1"/>
  <c r="H167" i="1"/>
  <c r="H168" i="1"/>
  <c r="G166" i="1"/>
  <c r="F166" i="1"/>
  <c r="E166" i="1"/>
  <c r="G163" i="1"/>
  <c r="F163" i="1"/>
  <c r="E163" i="1"/>
  <c r="H8" i="1"/>
  <c r="H173" i="1" l="1"/>
  <c r="H163" i="1"/>
  <c r="H170" i="1"/>
  <c r="H166" i="1"/>
  <c r="F133" i="1"/>
  <c r="G133" i="1"/>
  <c r="E133" i="1"/>
  <c r="H127" i="1"/>
  <c r="F115" i="1"/>
  <c r="G115" i="1"/>
  <c r="E115" i="1"/>
  <c r="F98" i="1"/>
  <c r="G98" i="1"/>
  <c r="E98" i="1"/>
  <c r="H68" i="1"/>
  <c r="H67" i="1" s="1"/>
  <c r="G68" i="1"/>
  <c r="G67" i="1" s="1"/>
  <c r="F68" i="1"/>
  <c r="F67" i="1" s="1"/>
  <c r="E68" i="1"/>
  <c r="E67" i="1" s="1"/>
  <c r="F52" i="1"/>
  <c r="F51" i="1" s="1"/>
  <c r="G52" i="1"/>
  <c r="G51" i="1" s="1"/>
  <c r="E52" i="1"/>
  <c r="E51" i="1" s="1"/>
  <c r="F42" i="1"/>
  <c r="G42" i="1"/>
  <c r="E42" i="1"/>
  <c r="F26" i="1"/>
  <c r="G26" i="1"/>
  <c r="E26" i="1"/>
  <c r="F201" i="1" l="1"/>
  <c r="G201" i="1"/>
  <c r="E201" i="1"/>
  <c r="F192" i="1"/>
  <c r="F191" i="1" s="1"/>
  <c r="F208" i="1" s="1"/>
  <c r="G192" i="1"/>
  <c r="G191" i="1" s="1"/>
  <c r="G208" i="1" s="1"/>
  <c r="E192" i="1"/>
  <c r="E191" i="1" s="1"/>
  <c r="E208" i="1" s="1"/>
  <c r="H198" i="1"/>
  <c r="F172" i="1"/>
  <c r="G172" i="1"/>
  <c r="E172" i="1"/>
  <c r="E169" i="1"/>
  <c r="G169" i="1"/>
  <c r="F169" i="1"/>
  <c r="E165" i="1"/>
  <c r="G165" i="1"/>
  <c r="F165" i="1"/>
  <c r="G126" i="1"/>
  <c r="G125" i="1" s="1"/>
  <c r="E126" i="1"/>
  <c r="E125" i="1" s="1"/>
  <c r="F126" i="1"/>
  <c r="F125" i="1" s="1"/>
  <c r="H94" i="1"/>
  <c r="E7" i="1"/>
  <c r="G7" i="1"/>
  <c r="E76" i="1"/>
  <c r="F7" i="1"/>
  <c r="H12" i="1"/>
  <c r="E34" i="1"/>
  <c r="F162" i="1"/>
  <c r="G162" i="1"/>
  <c r="H162" i="1"/>
  <c r="E162" i="1"/>
  <c r="F154" i="1"/>
  <c r="G154" i="1"/>
  <c r="H154" i="1"/>
  <c r="E154" i="1"/>
  <c r="E64" i="1"/>
  <c r="E63" i="1" s="1"/>
  <c r="G64" i="1"/>
  <c r="G63" i="1" s="1"/>
  <c r="F64" i="1"/>
  <c r="F63" i="1" s="1"/>
  <c r="H172" i="1" l="1"/>
  <c r="H165" i="1"/>
  <c r="H161" i="1" s="1"/>
  <c r="H169" i="1"/>
  <c r="E161" i="1"/>
  <c r="H7" i="1"/>
  <c r="H126" i="1"/>
  <c r="H125" i="1" s="1"/>
  <c r="G161" i="1"/>
  <c r="F161" i="1"/>
  <c r="H32" i="1"/>
  <c r="H58" i="1"/>
  <c r="H120" i="1"/>
  <c r="H207" i="1"/>
  <c r="H130" i="1"/>
  <c r="H124" i="1" l="1"/>
  <c r="F76" i="1"/>
  <c r="G76" i="1"/>
  <c r="F73" i="1"/>
  <c r="G73" i="1"/>
  <c r="E73" i="1"/>
  <c r="H45" i="1"/>
  <c r="F37" i="1"/>
  <c r="G37" i="1"/>
  <c r="E37" i="1"/>
  <c r="E36" i="1" s="1"/>
  <c r="F14" i="1"/>
  <c r="G14" i="1"/>
  <c r="E14" i="1"/>
  <c r="H14" i="1" l="1"/>
  <c r="H206" i="1"/>
  <c r="F114" i="1"/>
  <c r="G114" i="1"/>
  <c r="H117" i="1"/>
  <c r="F17" i="1"/>
  <c r="G17" i="1"/>
  <c r="E17" i="1"/>
  <c r="H19" i="1"/>
  <c r="E119" i="1"/>
  <c r="F129" i="1"/>
  <c r="F128" i="1" s="1"/>
  <c r="G129" i="1"/>
  <c r="G128" i="1" s="1"/>
  <c r="E129" i="1"/>
  <c r="E128" i="1" s="1"/>
  <c r="F119" i="1"/>
  <c r="G119" i="1"/>
  <c r="F56" i="1"/>
  <c r="G56" i="1"/>
  <c r="E56" i="1"/>
  <c r="H205" i="1" l="1"/>
  <c r="H115" i="1"/>
  <c r="H54" i="1"/>
  <c r="F30" i="1"/>
  <c r="G30" i="1"/>
  <c r="E30" i="1"/>
  <c r="H190" i="1" l="1"/>
  <c r="H195" i="1" l="1"/>
  <c r="H196" i="1"/>
  <c r="H178" i="1"/>
  <c r="H136" i="1"/>
  <c r="H134" i="1"/>
  <c r="E86" i="1"/>
  <c r="H57" i="1"/>
  <c r="H27" i="1"/>
  <c r="H25" i="1"/>
  <c r="H24" i="1"/>
  <c r="H18" i="1"/>
  <c r="G200" i="1"/>
  <c r="F200" i="1"/>
  <c r="H200" i="1" l="1"/>
  <c r="H201" i="1"/>
  <c r="H177" i="1" l="1"/>
  <c r="G135" i="1"/>
  <c r="F135" i="1"/>
  <c r="F72" i="1"/>
  <c r="F23" i="1"/>
  <c r="E135" i="1"/>
  <c r="H135" i="1" l="1"/>
  <c r="F204" i="1" l="1"/>
  <c r="F199" i="1" s="1"/>
  <c r="E204" i="1"/>
  <c r="H188" i="1"/>
  <c r="H186" i="1"/>
  <c r="G185" i="1"/>
  <c r="G184" i="1" s="1"/>
  <c r="F185" i="1"/>
  <c r="E185" i="1"/>
  <c r="E184" i="1"/>
  <c r="H160" i="1"/>
  <c r="G159" i="1"/>
  <c r="F159" i="1"/>
  <c r="E159" i="1"/>
  <c r="G158" i="1"/>
  <c r="F158" i="1"/>
  <c r="F157" i="1" s="1"/>
  <c r="E158" i="1"/>
  <c r="E157" i="1" s="1"/>
  <c r="H153" i="1"/>
  <c r="G152" i="1"/>
  <c r="F152" i="1"/>
  <c r="E152" i="1"/>
  <c r="G151" i="1"/>
  <c r="F151" i="1"/>
  <c r="E151" i="1"/>
  <c r="H150" i="1"/>
  <c r="G149" i="1"/>
  <c r="F149" i="1"/>
  <c r="E149" i="1"/>
  <c r="G148" i="1"/>
  <c r="F148" i="1"/>
  <c r="E148" i="1"/>
  <c r="H147" i="1"/>
  <c r="G146" i="1"/>
  <c r="F146" i="1"/>
  <c r="F145" i="1" s="1"/>
  <c r="E146" i="1"/>
  <c r="E145" i="1" s="1"/>
  <c r="H144" i="1"/>
  <c r="G143" i="1"/>
  <c r="F143" i="1"/>
  <c r="E143" i="1"/>
  <c r="G142" i="1"/>
  <c r="F142" i="1"/>
  <c r="E142" i="1"/>
  <c r="H141" i="1"/>
  <c r="H140" i="1"/>
  <c r="G139" i="1"/>
  <c r="F139" i="1"/>
  <c r="E139" i="1"/>
  <c r="G138" i="1"/>
  <c r="F138" i="1"/>
  <c r="E138" i="1"/>
  <c r="G132" i="1"/>
  <c r="F132" i="1"/>
  <c r="E132" i="1"/>
  <c r="H131" i="1"/>
  <c r="H123" i="1"/>
  <c r="H122" i="1"/>
  <c r="H121" i="1"/>
  <c r="G118" i="1"/>
  <c r="F118" i="1"/>
  <c r="E118" i="1"/>
  <c r="E114" i="1"/>
  <c r="H112" i="1"/>
  <c r="G111" i="1"/>
  <c r="F111" i="1"/>
  <c r="E111" i="1"/>
  <c r="G110" i="1"/>
  <c r="F110" i="1"/>
  <c r="E110" i="1"/>
  <c r="H109" i="1"/>
  <c r="G108" i="1"/>
  <c r="F108" i="1"/>
  <c r="E108" i="1"/>
  <c r="G107" i="1"/>
  <c r="F107" i="1"/>
  <c r="E107" i="1"/>
  <c r="H105" i="1"/>
  <c r="H104" i="1"/>
  <c r="G103" i="1"/>
  <c r="F103" i="1"/>
  <c r="E103" i="1"/>
  <c r="G102" i="1"/>
  <c r="F102" i="1"/>
  <c r="E102" i="1"/>
  <c r="H101" i="1"/>
  <c r="H100" i="1"/>
  <c r="H99" i="1"/>
  <c r="F97" i="1"/>
  <c r="E97" i="1"/>
  <c r="H96" i="1"/>
  <c r="H93" i="1"/>
  <c r="H92" i="1"/>
  <c r="H90" i="1"/>
  <c r="H89" i="1"/>
  <c r="H88" i="1"/>
  <c r="H87" i="1"/>
  <c r="G86" i="1"/>
  <c r="F86" i="1"/>
  <c r="G85" i="1"/>
  <c r="F85" i="1"/>
  <c r="E85" i="1"/>
  <c r="H84" i="1"/>
  <c r="H81" i="1"/>
  <c r="H80" i="1"/>
  <c r="H79" i="1"/>
  <c r="H78" i="1"/>
  <c r="H77" i="1"/>
  <c r="G75" i="1"/>
  <c r="F75" i="1"/>
  <c r="E75" i="1"/>
  <c r="H74" i="1"/>
  <c r="G72" i="1"/>
  <c r="E72" i="1"/>
  <c r="H62" i="1"/>
  <c r="G61" i="1"/>
  <c r="F61" i="1"/>
  <c r="E61" i="1"/>
  <c r="G60" i="1"/>
  <c r="G59" i="1" s="1"/>
  <c r="F60" i="1"/>
  <c r="F59" i="1" s="1"/>
  <c r="E60" i="1"/>
  <c r="E59" i="1" s="1"/>
  <c r="G55" i="1"/>
  <c r="F55" i="1"/>
  <c r="E55" i="1"/>
  <c r="H49" i="1"/>
  <c r="G48" i="1"/>
  <c r="G47" i="1" s="1"/>
  <c r="G46" i="1" s="1"/>
  <c r="F48" i="1"/>
  <c r="F47" i="1" s="1"/>
  <c r="F46" i="1" s="1"/>
  <c r="E48" i="1"/>
  <c r="E47" i="1" s="1"/>
  <c r="E46" i="1" s="1"/>
  <c r="H44" i="1"/>
  <c r="H43" i="1"/>
  <c r="G41" i="1"/>
  <c r="F41" i="1"/>
  <c r="E41" i="1"/>
  <c r="E40" i="1" s="1"/>
  <c r="H38" i="1"/>
  <c r="G36" i="1"/>
  <c r="H35" i="1"/>
  <c r="G34" i="1"/>
  <c r="F34" i="1"/>
  <c r="H33" i="1"/>
  <c r="H31" i="1"/>
  <c r="E23" i="1"/>
  <c r="G23" i="1"/>
  <c r="H23" i="1" s="1"/>
  <c r="H20" i="1"/>
  <c r="G16" i="1"/>
  <c r="F16" i="1"/>
  <c r="E16" i="1"/>
  <c r="H15" i="1"/>
  <c r="F6" i="1"/>
  <c r="H13" i="1"/>
  <c r="H11" i="1"/>
  <c r="H10" i="1"/>
  <c r="H9" i="1"/>
  <c r="F137" i="1" l="1"/>
  <c r="E137" i="1"/>
  <c r="F113" i="1"/>
  <c r="E113" i="1"/>
  <c r="G113" i="1"/>
  <c r="E106" i="1"/>
  <c r="F106" i="1"/>
  <c r="G106" i="1"/>
  <c r="F5" i="1"/>
  <c r="H16" i="1"/>
  <c r="G40" i="1"/>
  <c r="H128" i="1"/>
  <c r="F29" i="1"/>
  <c r="H47" i="1"/>
  <c r="H76" i="1"/>
  <c r="H86" i="1"/>
  <c r="H132" i="1"/>
  <c r="H138" i="1"/>
  <c r="H148" i="1"/>
  <c r="H152" i="1"/>
  <c r="H187" i="1"/>
  <c r="G22" i="1"/>
  <c r="F40" i="1"/>
  <c r="H73" i="1"/>
  <c r="F71" i="1"/>
  <c r="H103" i="1"/>
  <c r="H111" i="1"/>
  <c r="E29" i="1"/>
  <c r="E28" i="1" s="1"/>
  <c r="E6" i="1"/>
  <c r="E5" i="1" s="1"/>
  <c r="H37" i="1"/>
  <c r="F36" i="1"/>
  <c r="H36" i="1" s="1"/>
  <c r="G204" i="1"/>
  <c r="G6" i="1"/>
  <c r="G5" i="1" s="1"/>
  <c r="H30" i="1"/>
  <c r="G29" i="1"/>
  <c r="H60" i="1"/>
  <c r="H98" i="1"/>
  <c r="G97" i="1"/>
  <c r="H97" i="1" s="1"/>
  <c r="H107" i="1"/>
  <c r="H118" i="1"/>
  <c r="H146" i="1"/>
  <c r="G145" i="1"/>
  <c r="G137" i="1" s="1"/>
  <c r="H158" i="1"/>
  <c r="G157" i="1"/>
  <c r="H157" i="1" s="1"/>
  <c r="H185" i="1"/>
  <c r="F184" i="1"/>
  <c r="H193" i="1"/>
  <c r="H17" i="1"/>
  <c r="F22" i="1"/>
  <c r="F21" i="1" s="1"/>
  <c r="H34" i="1"/>
  <c r="H42" i="1"/>
  <c r="H48" i="1"/>
  <c r="H52" i="1"/>
  <c r="H61" i="1"/>
  <c r="H72" i="1"/>
  <c r="H75" i="1"/>
  <c r="H85" i="1"/>
  <c r="H102" i="1"/>
  <c r="H108" i="1"/>
  <c r="H110" i="1"/>
  <c r="H119" i="1"/>
  <c r="H129" i="1"/>
  <c r="H133" i="1"/>
  <c r="H139" i="1"/>
  <c r="H142" i="1"/>
  <c r="H143" i="1"/>
  <c r="H149" i="1"/>
  <c r="H151" i="1"/>
  <c r="H159" i="1"/>
  <c r="H55" i="1"/>
  <c r="H56" i="1"/>
  <c r="E71" i="1"/>
  <c r="E22" i="1"/>
  <c r="E21" i="1" s="1"/>
  <c r="H26" i="1"/>
  <c r="G199" i="1" l="1"/>
  <c r="H199" i="1" s="1"/>
  <c r="H204" i="1"/>
  <c r="H184" i="1"/>
  <c r="H175" i="1"/>
  <c r="G21" i="1"/>
  <c r="H21" i="1" s="1"/>
  <c r="H106" i="1"/>
  <c r="H59" i="1"/>
  <c r="H51" i="1"/>
  <c r="H46" i="1"/>
  <c r="H40" i="1"/>
  <c r="H41" i="1"/>
  <c r="H22" i="1"/>
  <c r="H145" i="1"/>
  <c r="H137" i="1"/>
  <c r="H29" i="1"/>
  <c r="G28" i="1"/>
  <c r="H176" i="1"/>
  <c r="G71" i="1"/>
  <c r="H71" i="1" s="1"/>
  <c r="H192" i="1"/>
  <c r="H191" i="1"/>
  <c r="H6" i="1"/>
  <c r="H114" i="1"/>
  <c r="H113" i="1"/>
  <c r="F28" i="1"/>
  <c r="H28" i="1" l="1"/>
  <c r="H5" i="1"/>
  <c r="H208" i="1" l="1"/>
  <c r="E200" i="1"/>
  <c r="E199" i="1" s="1"/>
</calcChain>
</file>

<file path=xl/sharedStrings.xml><?xml version="1.0" encoding="utf-8"?>
<sst xmlns="http://schemas.openxmlformats.org/spreadsheetml/2006/main" count="367" uniqueCount="204">
  <si>
    <t>Dział</t>
  </si>
  <si>
    <t>Rozdział</t>
  </si>
  <si>
    <t>Paragraf</t>
  </si>
  <si>
    <t>Treść</t>
  </si>
  <si>
    <t>Plan wg Uchwały budżetowej</t>
  </si>
  <si>
    <t>Plan po zmianach</t>
  </si>
  <si>
    <t>Wykonanie</t>
  </si>
  <si>
    <t>%</t>
  </si>
  <si>
    <t>010</t>
  </si>
  <si>
    <t>Rolnictwo i łowiectwo</t>
  </si>
  <si>
    <t>Dochody bieżące, w tym:</t>
  </si>
  <si>
    <t>0690</t>
  </si>
  <si>
    <t>Wpływy z różnych opłat</t>
  </si>
  <si>
    <t>01010</t>
  </si>
  <si>
    <t>Infrastruktura wodociągowa i kanalizacyjna wsi</t>
  </si>
  <si>
    <t>0830</t>
  </si>
  <si>
    <t>Wpływy z usług</t>
  </si>
  <si>
    <t>0920</t>
  </si>
  <si>
    <t>Pozostałe odsetki</t>
  </si>
  <si>
    <t>0960</t>
  </si>
  <si>
    <t>Otrzymane spadki, zapisy i darowizny w postaci pieniężnej</t>
  </si>
  <si>
    <t>0970</t>
  </si>
  <si>
    <t>Wpływy z różnych dochodów</t>
  </si>
  <si>
    <t>Dochody majątkowe, w tym:</t>
  </si>
  <si>
    <t>6290</t>
  </si>
  <si>
    <t>Środki na dofinansowanie własnych inwestycji gmin (zwiazków gmin), powiatów (związków powiatów), samorzadów województw, pozyskane z innych źródeł</t>
  </si>
  <si>
    <t>01095</t>
  </si>
  <si>
    <t>Pozostała działalność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</si>
  <si>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</si>
  <si>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</si>
  <si>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2010</t>
  </si>
  <si>
    <t>Dotacje celowe otrzymane z budżetu państwa na realizację zadań bieżących z zakresu administracji rządowej oraz innych zadań zleconych gminie (związkom gmin) ustawami</t>
  </si>
  <si>
    <t>600</t>
  </si>
  <si>
    <t>Transport i łączność</t>
  </si>
  <si>
    <t>60016</t>
  </si>
  <si>
    <t>Drogi publiczne gminne</t>
  </si>
  <si>
    <t>0870</t>
  </si>
  <si>
    <t>Wpływy ze sprzedaży składników majątkowych</t>
  </si>
  <si>
    <t>700</t>
  </si>
  <si>
    <t>Gospodarka mieszkaniowa</t>
  </si>
  <si>
    <t>70005</t>
  </si>
  <si>
    <t>Gospodarka gruntami i nieruchomościami</t>
  </si>
  <si>
    <t>70095</t>
  </si>
  <si>
    <t>710</t>
  </si>
  <si>
    <t>Działalność usługowa</t>
  </si>
  <si>
    <t>71095</t>
  </si>
  <si>
    <t>750</t>
  </si>
  <si>
    <t>Administracja publiczna</t>
  </si>
  <si>
    <t>75011</t>
  </si>
  <si>
    <t>Urzędy wojewódzkie</t>
  </si>
  <si>
    <t>2360</t>
  </si>
  <si>
    <t>Dochody jednostek samorządu terytorialnego związane z realizacją zadań z zakresu administracji rządowej oraz innych zadań zleconych ustawami</t>
  </si>
  <si>
    <t>75023</t>
  </si>
  <si>
    <t>Urzędy gmin (miast i miast na prawach powiatu)</t>
  </si>
  <si>
    <t>75075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</si>
  <si>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</si>
  <si>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</si>
  <si>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</si>
  <si>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</si>
  <si>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756</t>
  </si>
  <si>
    <t>Dochody od osób prawnych, od osób fizycznych i od innych jednostek nieposiadających osobowości prawnej oraz wydatki związane z ich poborem</t>
  </si>
  <si>
    <t>75601</t>
  </si>
  <si>
    <t>Wpływy z podatku dochodowego od osób fizycznych</t>
  </si>
  <si>
    <t>0350</t>
  </si>
  <si>
    <t>Podatek od działalności gospodarczej osób fizycznych, opłacany w formie karty podatkowej</t>
  </si>
  <si>
    <t>75615</t>
  </si>
  <si>
    <t>Wpływy z podatku rolnego, podatku leśnego, podatku od czynności cywilnoprawnych, podatków i opłat lokalnych od osób prawnych i innych jednostek organizacyjnych</t>
  </si>
  <si>
    <t>0310</t>
  </si>
  <si>
    <t>Podatek od nieruchomości</t>
  </si>
  <si>
    <t>0320</t>
  </si>
  <si>
    <t>Podatek rolny</t>
  </si>
  <si>
    <t>0330</t>
  </si>
  <si>
    <t>Podatek leśny</t>
  </si>
  <si>
    <t>0340</t>
  </si>
  <si>
    <t>Podatek od środków transportowych</t>
  </si>
  <si>
    <t>0500</t>
  </si>
  <si>
    <t>Podatek od czynności cywilnoprawnych</t>
  </si>
  <si>
    <t>0910</t>
  </si>
  <si>
    <t>Odsetki od nieterminowych wpłat z tytułu podatków i opłat</t>
  </si>
  <si>
    <t>75616</t>
  </si>
  <si>
    <t>Wpływy z podatku rolnego, podatku leśnego, podatku od spadków i darowizn, podatku od czynności cywilno-prawnych oraz podatków i opłat lokalnych od osób fizycznych</t>
  </si>
  <si>
    <t>0360</t>
  </si>
  <si>
    <t>Podatek od spadków i darowizn</t>
  </si>
  <si>
    <t>0430</t>
  </si>
  <si>
    <t>Wpływy z opłaty targowej</t>
  </si>
  <si>
    <t>0490</t>
  </si>
  <si>
    <t>75618</t>
  </si>
  <si>
    <t>Wpływy z innych opłat stanowiących dochody jednostek samorządu terytorialnego na podstawie ustaw</t>
  </si>
  <si>
    <t>0410</t>
  </si>
  <si>
    <t>Wpływy z opłaty skarbowej</t>
  </si>
  <si>
    <t>0480</t>
  </si>
  <si>
    <t>Wpływy z opłat za zezwolenia na sprzedaż alkoholu</t>
  </si>
  <si>
    <t>75621</t>
  </si>
  <si>
    <t>Udziały gmin w podatkach stanowiących dochód budżetu państwa</t>
  </si>
  <si>
    <t>0010</t>
  </si>
  <si>
    <t>Podatek dochodowy od osób fizycznych</t>
  </si>
  <si>
    <t>0020</t>
  </si>
  <si>
    <t>Podatek dochodowy od osób prawnych</t>
  </si>
  <si>
    <t>758</t>
  </si>
  <si>
    <t>Różne rozliczenia</t>
  </si>
  <si>
    <t>75801</t>
  </si>
  <si>
    <t>Część oświatowa subwencji ogólnej dla jednostek samorządu terytorialnego</t>
  </si>
  <si>
    <t>2920</t>
  </si>
  <si>
    <t>Subwencje ogólne z budżetu państwa</t>
  </si>
  <si>
    <t>75807</t>
  </si>
  <si>
    <t>Część wyrównawcza subwencji ogólnej dla gmin</t>
  </si>
  <si>
    <t>801</t>
  </si>
  <si>
    <t>Oświata i wychowanie</t>
  </si>
  <si>
    <t>80101</t>
  </si>
  <si>
    <t>Szkoły Podstawowe</t>
  </si>
  <si>
    <t>80104</t>
  </si>
  <si>
    <t>Przedszkola</t>
  </si>
  <si>
    <t>2030</t>
  </si>
  <si>
    <t>80148</t>
  </si>
  <si>
    <t>Stołówki szkolne i przedszkolne</t>
  </si>
  <si>
    <t>80195</t>
  </si>
  <si>
    <t>2007</t>
  </si>
  <si>
    <t>852</t>
  </si>
  <si>
    <t>Pomoc społeczna</t>
  </si>
  <si>
    <t>Dotacje celowe otrzymane z budżetu państwa na realizację własnych zadań bieżących gmin (związków gmin)</t>
  </si>
  <si>
    <t>Świadczenia rodzinne, świadczenia z funduszu alimentacyjneego oraz składki na ubezpieczenia emerytalne i rentowe z ubezpieczenia społecznego</t>
  </si>
  <si>
    <t>85213</t>
  </si>
  <si>
    <t>Składki na ubezpieczenie zdrowotne opłacane za osoby pobierajace niektóre świadczenia z pomocy społecznej, niektóre świadczenia rodzinne oraz za osoby uczestniczące w zajęciach w centrum integracji społecznej.</t>
  </si>
  <si>
    <t>85214</t>
  </si>
  <si>
    <t>Zasiłki i pomoc w naturze oraz składki na ubezpieczenia emerytalne i rentowe</t>
  </si>
  <si>
    <t>85215</t>
  </si>
  <si>
    <t>Dodatki mieszkaniowe</t>
  </si>
  <si>
    <t>Dochody bieżace, w tym:</t>
  </si>
  <si>
    <t>85216</t>
  </si>
  <si>
    <t>Zasiłki stałe</t>
  </si>
  <si>
    <t>85219</t>
  </si>
  <si>
    <t>Ośrodki pomocy społecznej</t>
  </si>
  <si>
    <t>854</t>
  </si>
  <si>
    <t>Edukacyjna opieka wychowawcza</t>
  </si>
  <si>
    <t>85415</t>
  </si>
  <si>
    <t>Pomoc materialna dla uczniów</t>
  </si>
  <si>
    <t>900</t>
  </si>
  <si>
    <t>Gospodarka komunalna i ochrona środowiska</t>
  </si>
  <si>
    <t>90002</t>
  </si>
  <si>
    <t>Gospodarka odpadami</t>
  </si>
  <si>
    <t>6300</t>
  </si>
  <si>
    <t>90019</t>
  </si>
  <si>
    <t>Wpłaty związane z gromadzeniem środków z opłat i kar za korzystanie ze środowiska</t>
  </si>
  <si>
    <t>90095</t>
  </si>
  <si>
    <t>921</t>
  </si>
  <si>
    <t>Kultura i ochrona dziedzictwa narodowego</t>
  </si>
  <si>
    <t>92109</t>
  </si>
  <si>
    <t>Domy i ośrodki kultury, świetlice i kluby</t>
  </si>
  <si>
    <t>926</t>
  </si>
  <si>
    <t>Kultura fizyczna</t>
  </si>
  <si>
    <t>92695</t>
  </si>
  <si>
    <t>Razem:</t>
  </si>
  <si>
    <t>Wpływy z róznych opłat</t>
  </si>
  <si>
    <t xml:space="preserve">Wpływy z usług </t>
  </si>
  <si>
    <t>2460</t>
  </si>
  <si>
    <t>Środki otrzymaneod pozostałych jednostek zaliczanych do sektora finansów publicznych na realizację zadań bieżących  jednostek zaliczanych do sektora finansów publicznych</t>
  </si>
  <si>
    <t>Obiekty sportowe</t>
  </si>
  <si>
    <t>Dotacje celowe otrzymane z budżetu państwa na realizację własnych zadań bieżących gmin /związków gmin/</t>
  </si>
  <si>
    <t xml:space="preserve">Dotacje otrzymane z państwowych funduszy celowych na finansowanie lubdofinansowanie kosztów realizacji inwestycji i zakupów inwestycyjnych jednostek sektora finansów publicznych </t>
  </si>
  <si>
    <t>0660</t>
  </si>
  <si>
    <t>2310</t>
  </si>
  <si>
    <t>Ditacje celowe otrzymane z gminy na zadania bieżące realizowane na podstawie porozumień (umów) między jednostkami samorządu terytorialnego</t>
  </si>
  <si>
    <t>0670</t>
  </si>
  <si>
    <t>Wpływy z opłat za korzystanie z wyzywienia w jednostkach realizujących zadania z zakresu wychowania przedszkolnego</t>
  </si>
  <si>
    <t>6296</t>
  </si>
  <si>
    <t>Środki na dofinansowanie własnych inwestycji gmin (zwązków gmin), powiatów (związków powiatów), samorządów województw, pozyskane z inych źródeł</t>
  </si>
  <si>
    <t>Dotacje celowe otrzymane z tytułu pomocy finansowej udzielonej między kednostakmi samorządu terytorialnego na dofinanoswanie własnych zadań inwestycyjnych i zakupów inwestycyjnych</t>
  </si>
  <si>
    <t>Dotacje celowe w ramach programów finansowanych z udziałem środków europejskich oraz środków, o których mowa w art.. 5 ust. 1 pkt 3 oraz ust. 3 pkt 5 i 6 ustawy lub płatności w ramach budżetu środków europejskich z wyłączeniem dochodów sklafikowanych w paragrafie 205</t>
  </si>
  <si>
    <t>0570</t>
  </si>
  <si>
    <t>Świadczenie wychowawcze</t>
  </si>
  <si>
    <t>2060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</si>
  <si>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</si>
  <si>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752</t>
  </si>
  <si>
    <t>Obrona narodowa</t>
  </si>
  <si>
    <t>75212</t>
  </si>
  <si>
    <t>Pozostałe wydatki obronne</t>
  </si>
  <si>
    <t>85230</t>
  </si>
  <si>
    <t>Pomoc z zakresie dożywiania</t>
  </si>
  <si>
    <t>Dotacje celowe otrzymane z budżetu państwa na realizację własnych zadań bieżących gmin</t>
  </si>
  <si>
    <t>855</t>
  </si>
  <si>
    <t>Rodzina</t>
  </si>
  <si>
    <t>85501</t>
  </si>
  <si>
    <t>Dotacje celowe otrzymane z budżetu państwa na zadania bieżące z zakresu administracji rządowej zlecone gminom, związane z realizacją świadczenia wychowawczego stanowiącego pomoc państwa w wychowaniu dzieci</t>
  </si>
  <si>
    <t>85502</t>
  </si>
  <si>
    <t>Dotacje celowe otrzymane z budżetu państwa na realizacje zadań bieżących z zakresu administracji rządowej oraz innych zadań zleconych gminie ustawami</t>
  </si>
  <si>
    <t>0640</t>
  </si>
  <si>
    <t>Wpływy z otrzymanych spadków, zapisów i darowizn w postaci pieniężnej</t>
  </si>
  <si>
    <t>80106</t>
  </si>
  <si>
    <t>Inne formy wychowania przedszkolnego</t>
  </si>
  <si>
    <t>85503</t>
  </si>
  <si>
    <t>85595</t>
  </si>
  <si>
    <t>6207</t>
  </si>
  <si>
    <t>754</t>
  </si>
  <si>
    <t>75412</t>
  </si>
  <si>
    <t>Bezpieczeństwo publiczne i ochrona przeciwpożarowa</t>
  </si>
  <si>
    <t>Ochotnicze straże pożarne</t>
  </si>
  <si>
    <t>Wpływy z tytułu kosztów egzekucyjnych, opłaty komorniczej i kosztów upomnień</t>
  </si>
  <si>
    <t>Wpływy z opłat za korzystanie z wychowania przedszkolnego</t>
  </si>
  <si>
    <t>Wpływy z tytułu grzywien, mandatów i innych kar pieniężnych od osób fizycznych wymierzonych i pobieranych przez sądy oraz właściwe organy administracji publicznej, między innymi z tytułu grzywien i kar pieniężnych wymierzanych na podstawie ustawy - Kodeks karny skarbowy</t>
  </si>
  <si>
    <t>Karta Dużej Rodziny</t>
  </si>
  <si>
    <t>Dotacje celowe w ramach programów finansowanych z udziałem środków europejskich oraz środków, o których mowa w art.. 5 ust. 1 pkt 3 oraz ust. 3 pkt 5 i 6 ustawy lub płatności w ramach budżetu środków europejskich z wyłączeniem dochodów sklafikowanych w paragrafie 625</t>
  </si>
  <si>
    <t xml:space="preserve">Dochody  -  stan na 30 czerwca 2017r                 Załącznik Nr 1 do informacji o przebiegu  wykonania budżetu za I półrocze 2017 rok </t>
  </si>
  <si>
    <t>Promocja jednostek samorządu terytorialnego</t>
  </si>
  <si>
    <t>Wpływy z innych lokalnych opłat pobieranych przez jednostki samorządu terytorialnego na podstawie odrębnych ustaw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</si>
</sst>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8.2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i/>
      <sz val="8.25"/>
      <color indexed="8"/>
      <name val="Arial"/>
      <family val="2"/>
      <charset val="238"/>
    </font>
    <font>
      <sz val="8.5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.5"/>
      <color theme="1"/>
      <name val="Arial"/>
      <family val="2"/>
      <charset val="238"/>
    </font>
    <font>
      <i/>
      <sz val="8.5"/>
      <color theme="1"/>
      <name val="Arial"/>
      <family val="2"/>
      <charset val="238"/>
    </font>
    <font>
      <sz val="12"/>
      <name val="Arial"/>
      <family val="2"/>
      <charset val="238"/>
    </font>
    <font>
      <sz val="8.25"/>
      <name val="Arial"/>
      <family val="2"/>
      <charset val="238"/>
    </font>
    <font>
      <sz val="8.5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8.5"/>
      <color indexed="8"/>
      <name val="Arial"/>
      <family val="2"/>
      <charset val="238"/>
    </font>
    <font>
      <sz val="8.25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>
      <alignment horizontal="left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0" xfId="0" applyNumberFormat="1" applyFont="1" applyFill="1" applyBorder="1" applyAlignment="1" applyProtection="1">
      <alignment horizontal="left" vertical="center" wrapText="1"/>
      <protection locked="0"/>
    </xf>
    <xf numFmtId="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4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" xfId="0" applyFont="1" applyBorder="1"/>
    <xf numFmtId="0" fontId="7" fillId="0" borderId="5" xfId="0" applyFont="1" applyBorder="1" applyAlignment="1">
      <alignment wrapText="1"/>
    </xf>
    <xf numFmtId="4" fontId="8" fillId="0" borderId="5" xfId="0" applyNumberFormat="1" applyFont="1" applyBorder="1"/>
    <xf numFmtId="4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2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11" fillId="0" borderId="0" xfId="0" applyFont="1"/>
    <xf numFmtId="49" fontId="3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left" wrapText="1"/>
    </xf>
    <xf numFmtId="4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>
      <alignment vertical="center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4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left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 applyProtection="1">
      <alignment horizontal="left" vertical="center" wrapText="1"/>
      <protection locked="0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left" vertical="center" wrapText="1"/>
      <protection locked="0"/>
    </xf>
    <xf numFmtId="4" fontId="1" fillId="4" borderId="3" xfId="0" applyNumberFormat="1" applyFont="1" applyFill="1" applyBorder="1" applyAlignment="1" applyProtection="1">
      <alignment horizontal="right" vertical="center" wrapText="1"/>
      <protection locked="0"/>
    </xf>
    <xf numFmtId="2" fontId="1" fillId="4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" xfId="0" applyNumberFormat="1" applyFont="1" applyFill="1" applyBorder="1" applyAlignment="1" applyProtection="1">
      <alignment horizontal="left" vertical="center" wrapText="1"/>
      <protection locked="0"/>
    </xf>
    <xf numFmtId="4" fontId="3" fillId="4" borderId="5" xfId="0" applyNumberFormat="1" applyFont="1" applyFill="1" applyBorder="1" applyAlignment="1" applyProtection="1">
      <alignment horizontal="right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" xfId="0" applyNumberFormat="1" applyFont="1" applyFill="1" applyBorder="1" applyAlignment="1" applyProtection="1">
      <alignment horizontal="left" vertical="center" wrapText="1"/>
      <protection locked="0"/>
    </xf>
    <xf numFmtId="4" fontId="3" fillId="4" borderId="4" xfId="0" applyNumberFormat="1" applyFont="1" applyFill="1" applyBorder="1" applyAlignment="1" applyProtection="1">
      <alignment horizontal="right" vertical="center" wrapText="1"/>
      <protection locked="0"/>
    </xf>
    <xf numFmtId="2" fontId="3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5" borderId="5" xfId="0" applyFont="1" applyFill="1" applyBorder="1" applyAlignment="1">
      <alignment vertical="center"/>
    </xf>
    <xf numFmtId="0" fontId="0" fillId="0" borderId="16" xfId="0" applyBorder="1"/>
    <xf numFmtId="0" fontId="8" fillId="0" borderId="16" xfId="0" applyFont="1" applyBorder="1" applyAlignment="1">
      <alignment vertical="center"/>
    </xf>
    <xf numFmtId="2" fontId="7" fillId="0" borderId="16" xfId="0" applyNumberFormat="1" applyFont="1" applyBorder="1"/>
    <xf numFmtId="49" fontId="5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7" xfId="0" applyNumberFormat="1" applyFont="1" applyFill="1" applyBorder="1" applyAlignment="1" applyProtection="1">
      <alignment horizontal="right" vertical="center" wrapText="1"/>
      <protection locked="0"/>
    </xf>
    <xf numFmtId="2" fontId="7" fillId="0" borderId="17" xfId="0" applyNumberFormat="1" applyFont="1" applyBorder="1"/>
    <xf numFmtId="2" fontId="7" fillId="0" borderId="17" xfId="0" applyNumberFormat="1" applyFont="1" applyBorder="1" applyAlignment="1">
      <alignment vertical="center"/>
    </xf>
    <xf numFmtId="2" fontId="7" fillId="0" borderId="21" xfId="0" applyNumberFormat="1" applyFont="1" applyBorder="1"/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0" xfId="0" applyNumberFormat="1" applyFont="1" applyFill="1" applyBorder="1" applyAlignment="1" applyProtection="1">
      <alignment horizontal="left" vertical="center" wrapText="1"/>
      <protection locked="0"/>
    </xf>
    <xf numFmtId="4" fontId="1" fillId="4" borderId="10" xfId="0" applyNumberFormat="1" applyFont="1" applyFill="1" applyBorder="1" applyAlignment="1" applyProtection="1">
      <alignment horizontal="right" vertical="center" wrapText="1"/>
      <protection locked="0"/>
    </xf>
    <xf numFmtId="49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left" vertical="center" wrapText="1"/>
      <protection locked="0"/>
    </xf>
    <xf numFmtId="4" fontId="3" fillId="3" borderId="4" xfId="0" applyNumberFormat="1" applyFont="1" applyFill="1" applyBorder="1" applyAlignment="1" applyProtection="1">
      <alignment horizontal="right" vertical="center" wrapText="1"/>
      <protection locked="0"/>
    </xf>
    <xf numFmtId="2" fontId="4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6" xfId="0" applyNumberFormat="1" applyFont="1" applyFill="1" applyBorder="1" applyAlignment="1" applyProtection="1">
      <alignment horizontal="left" vertical="center" wrapText="1"/>
      <protection locked="0"/>
    </xf>
    <xf numFmtId="4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" xfId="0" applyNumberFormat="1" applyFont="1" applyFill="1" applyBorder="1" applyAlignment="1" applyProtection="1">
      <alignment horizontal="left" vertical="center" wrapText="1"/>
      <protection locked="0"/>
    </xf>
    <xf numFmtId="4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2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3" borderId="23" xfId="0" applyNumberFormat="1" applyFont="1" applyFill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23" xfId="0" applyNumberFormat="1" applyFont="1" applyFill="1" applyBorder="1" applyAlignment="1" applyProtection="1">
      <alignment horizontal="right" vertical="center" wrapText="1"/>
      <protection locked="0"/>
    </xf>
    <xf numFmtId="2" fontId="4" fillId="4" borderId="5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wrapTex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8" xfId="0" applyNumberFormat="1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9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1" xfId="0" applyNumberFormat="1" applyFont="1" applyBorder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2" fontId="7" fillId="5" borderId="5" xfId="0" applyNumberFormat="1" applyFont="1" applyFill="1" applyBorder="1" applyAlignment="1">
      <alignment vertical="center"/>
    </xf>
    <xf numFmtId="4" fontId="7" fillId="5" borderId="5" xfId="0" applyNumberFormat="1" applyFont="1" applyFill="1" applyBorder="1" applyAlignment="1">
      <alignment vertical="center"/>
    </xf>
    <xf numFmtId="2" fontId="7" fillId="5" borderId="17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center" wrapText="1"/>
    </xf>
    <xf numFmtId="0" fontId="12" fillId="0" borderId="18" xfId="0" applyFont="1" applyBorder="1" applyAlignment="1">
      <alignment horizontal="right" vertical="center" wrapText="1"/>
    </xf>
    <xf numFmtId="49" fontId="6" fillId="2" borderId="1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13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tabSelected="1" topLeftCell="A199" workbookViewId="0">
      <selection activeCell="G172" sqref="G172"/>
    </sheetView>
  </sheetViews>
  <sheetFormatPr defaultRowHeight="15" x14ac:dyDescent="0.25"/>
  <cols>
    <col min="1" max="1" width="4.42578125" customWidth="1"/>
    <col min="2" max="2" width="7.28515625" customWidth="1"/>
    <col min="3" max="3" width="7.42578125" customWidth="1"/>
    <col min="4" max="4" width="22.85546875" customWidth="1"/>
    <col min="5" max="5" width="12.140625" customWidth="1"/>
    <col min="6" max="6" width="12.85546875" customWidth="1"/>
    <col min="7" max="7" width="12" customWidth="1"/>
    <col min="8" max="8" width="7.140625" customWidth="1"/>
  </cols>
  <sheetData>
    <row r="1" spans="1:9" x14ac:dyDescent="0.25">
      <c r="A1" s="174" t="s">
        <v>201</v>
      </c>
      <c r="B1" s="174"/>
      <c r="C1" s="174"/>
      <c r="D1" s="174"/>
      <c r="E1" s="174"/>
      <c r="F1" s="174"/>
      <c r="G1" s="174"/>
      <c r="H1" s="174"/>
    </row>
    <row r="2" spans="1:9" x14ac:dyDescent="0.25">
      <c r="A2" s="174"/>
      <c r="B2" s="174"/>
      <c r="C2" s="174"/>
      <c r="D2" s="174"/>
      <c r="E2" s="174"/>
      <c r="F2" s="174"/>
      <c r="G2" s="174"/>
      <c r="H2" s="174"/>
    </row>
    <row r="3" spans="1:9" ht="0.75" customHeight="1" x14ac:dyDescent="0.25">
      <c r="A3" s="175"/>
      <c r="B3" s="175"/>
      <c r="C3" s="175"/>
      <c r="D3" s="175"/>
      <c r="E3" s="175"/>
      <c r="F3" s="175"/>
      <c r="G3" s="175"/>
      <c r="H3" s="175"/>
      <c r="I3" s="69"/>
    </row>
    <row r="4" spans="1:9" ht="32.25" customHeight="1" x14ac:dyDescent="0.25">
      <c r="A4" s="107" t="s">
        <v>0</v>
      </c>
      <c r="B4" s="107" t="s">
        <v>1</v>
      </c>
      <c r="C4" s="107" t="s">
        <v>2</v>
      </c>
      <c r="D4" s="107" t="s">
        <v>3</v>
      </c>
      <c r="E4" s="107" t="s">
        <v>4</v>
      </c>
      <c r="F4" s="107" t="s">
        <v>5</v>
      </c>
      <c r="G4" s="107" t="s">
        <v>6</v>
      </c>
      <c r="H4" s="106" t="s">
        <v>7</v>
      </c>
    </row>
    <row r="5" spans="1:9" ht="21" customHeight="1" x14ac:dyDescent="0.25">
      <c r="A5" s="72" t="s">
        <v>8</v>
      </c>
      <c r="B5" s="72"/>
      <c r="C5" s="72"/>
      <c r="D5" s="73" t="s">
        <v>9</v>
      </c>
      <c r="E5" s="74">
        <f>E6+E16</f>
        <v>869260</v>
      </c>
      <c r="F5" s="74">
        <f>F6+F16</f>
        <v>1029337.5700000001</v>
      </c>
      <c r="G5" s="74">
        <f>G6+G16</f>
        <v>645083.60000000009</v>
      </c>
      <c r="H5" s="75">
        <f t="shared" ref="H5:H15" si="0">G5/F5*100</f>
        <v>62.669780915506671</v>
      </c>
    </row>
    <row r="6" spans="1:9" ht="22.5" x14ac:dyDescent="0.25">
      <c r="A6" s="1"/>
      <c r="B6" s="76" t="s">
        <v>13</v>
      </c>
      <c r="C6" s="77"/>
      <c r="D6" s="78" t="s">
        <v>14</v>
      </c>
      <c r="E6" s="79">
        <f>E7+E14</f>
        <v>869260</v>
      </c>
      <c r="F6" s="79">
        <f>F7+F14</f>
        <v>941006.5</v>
      </c>
      <c r="G6" s="79">
        <f>G7+G14</f>
        <v>556752.53</v>
      </c>
      <c r="H6" s="80">
        <f t="shared" si="0"/>
        <v>59.165641257525856</v>
      </c>
    </row>
    <row r="7" spans="1:9" ht="21" customHeight="1" x14ac:dyDescent="0.25">
      <c r="A7" s="1"/>
      <c r="B7" s="70"/>
      <c r="C7" s="2"/>
      <c r="D7" s="52" t="s">
        <v>10</v>
      </c>
      <c r="E7" s="4">
        <f>E8+E9+E10+E11+E12+E13</f>
        <v>853000</v>
      </c>
      <c r="F7" s="4">
        <f>F8+F9+F10+F11+F12+F13</f>
        <v>924746.5</v>
      </c>
      <c r="G7" s="4">
        <f t="shared" ref="G7" si="1">G8+G9+G10+G11+G12+G13</f>
        <v>549532.24</v>
      </c>
      <c r="H7" s="4">
        <f>G7/F7*100</f>
        <v>59.425176521349364</v>
      </c>
    </row>
    <row r="8" spans="1:9" ht="45.75" customHeight="1" x14ac:dyDescent="0.25">
      <c r="A8" s="1"/>
      <c r="B8" s="119"/>
      <c r="C8" s="5" t="s">
        <v>185</v>
      </c>
      <c r="D8" s="164" t="s">
        <v>196</v>
      </c>
      <c r="E8" s="4">
        <v>0</v>
      </c>
      <c r="F8" s="4">
        <v>3000</v>
      </c>
      <c r="G8" s="4">
        <v>436.76</v>
      </c>
      <c r="H8" s="4">
        <f>G8/F8*100</f>
        <v>14.558666666666667</v>
      </c>
    </row>
    <row r="9" spans="1:9" x14ac:dyDescent="0.25">
      <c r="A9" s="1"/>
      <c r="B9" s="71"/>
      <c r="C9" s="5" t="s">
        <v>11</v>
      </c>
      <c r="D9" s="6" t="s">
        <v>12</v>
      </c>
      <c r="E9" s="4">
        <v>10000</v>
      </c>
      <c r="F9" s="4">
        <v>7000</v>
      </c>
      <c r="G9" s="4">
        <v>4268.25</v>
      </c>
      <c r="H9" s="4">
        <f t="shared" si="0"/>
        <v>60.975000000000001</v>
      </c>
    </row>
    <row r="10" spans="1:9" x14ac:dyDescent="0.25">
      <c r="A10" s="1"/>
      <c r="B10" s="71"/>
      <c r="C10" s="7" t="s">
        <v>15</v>
      </c>
      <c r="D10" s="8" t="s">
        <v>16</v>
      </c>
      <c r="E10" s="9">
        <v>840000</v>
      </c>
      <c r="F10" s="9">
        <v>840000</v>
      </c>
      <c r="G10" s="9">
        <v>472485.96</v>
      </c>
      <c r="H10" s="4">
        <f t="shared" si="0"/>
        <v>56.248328571428573</v>
      </c>
    </row>
    <row r="11" spans="1:9" x14ac:dyDescent="0.25">
      <c r="A11" s="1"/>
      <c r="B11" s="71"/>
      <c r="C11" s="7" t="s">
        <v>17</v>
      </c>
      <c r="D11" s="8" t="s">
        <v>18</v>
      </c>
      <c r="E11" s="9">
        <v>3000</v>
      </c>
      <c r="F11" s="9">
        <v>3000</v>
      </c>
      <c r="G11" s="9">
        <v>594.77</v>
      </c>
      <c r="H11" s="4">
        <f t="shared" si="0"/>
        <v>19.825666666666667</v>
      </c>
    </row>
    <row r="12" spans="1:9" ht="33" customHeight="1" x14ac:dyDescent="0.25">
      <c r="A12" s="1"/>
      <c r="B12" s="119"/>
      <c r="C12" s="7" t="s">
        <v>19</v>
      </c>
      <c r="D12" s="8" t="s">
        <v>186</v>
      </c>
      <c r="E12" s="9">
        <v>0</v>
      </c>
      <c r="F12" s="9">
        <v>5000</v>
      </c>
      <c r="G12" s="9">
        <v>5000</v>
      </c>
      <c r="H12" s="4">
        <f t="shared" si="0"/>
        <v>100</v>
      </c>
    </row>
    <row r="13" spans="1:9" ht="17.25" customHeight="1" x14ac:dyDescent="0.25">
      <c r="A13" s="1"/>
      <c r="B13" s="71"/>
      <c r="C13" s="7" t="s">
        <v>21</v>
      </c>
      <c r="D13" s="8" t="s">
        <v>22</v>
      </c>
      <c r="E13" s="9">
        <v>0</v>
      </c>
      <c r="F13" s="9">
        <v>66746.5</v>
      </c>
      <c r="G13" s="9">
        <v>66746.5</v>
      </c>
      <c r="H13" s="4">
        <f t="shared" si="0"/>
        <v>100</v>
      </c>
    </row>
    <row r="14" spans="1:9" ht="18.75" customHeight="1" x14ac:dyDescent="0.25">
      <c r="A14" s="1"/>
      <c r="B14" s="71"/>
      <c r="C14" s="2"/>
      <c r="D14" s="10" t="s">
        <v>23</v>
      </c>
      <c r="E14" s="4">
        <f>E15</f>
        <v>16260</v>
      </c>
      <c r="F14" s="4">
        <f t="shared" ref="F14:G14" si="2">F15</f>
        <v>16260</v>
      </c>
      <c r="G14" s="4">
        <f t="shared" si="2"/>
        <v>7220.29</v>
      </c>
      <c r="H14" s="4">
        <f>G14/F14*100</f>
        <v>44.40522755227552</v>
      </c>
    </row>
    <row r="15" spans="1:9" ht="67.5" x14ac:dyDescent="0.25">
      <c r="A15" s="1"/>
      <c r="B15" s="71"/>
      <c r="C15" s="7" t="s">
        <v>24</v>
      </c>
      <c r="D15" s="8" t="s">
        <v>25</v>
      </c>
      <c r="E15" s="9">
        <v>16260</v>
      </c>
      <c r="F15" s="9">
        <v>16260</v>
      </c>
      <c r="G15" s="9">
        <v>7220.29</v>
      </c>
      <c r="H15" s="4">
        <f t="shared" si="0"/>
        <v>44.40522755227552</v>
      </c>
    </row>
    <row r="16" spans="1:9" ht="19.5" customHeight="1" x14ac:dyDescent="0.25">
      <c r="A16" s="1"/>
      <c r="B16" s="76" t="s">
        <v>26</v>
      </c>
      <c r="C16" s="77"/>
      <c r="D16" s="78" t="s">
        <v>27</v>
      </c>
      <c r="E16" s="79">
        <f>E17</f>
        <v>0</v>
      </c>
      <c r="F16" s="79">
        <f>F17</f>
        <v>88331.07</v>
      </c>
      <c r="G16" s="79">
        <f>G17</f>
        <v>88331.07</v>
      </c>
      <c r="H16" s="80">
        <f t="shared" ref="H16:H31" si="3">G16/F16*100</f>
        <v>100</v>
      </c>
    </row>
    <row r="17" spans="1:8" ht="17.25" customHeight="1" x14ac:dyDescent="0.25">
      <c r="A17" s="1"/>
      <c r="B17" s="70"/>
      <c r="C17" s="2"/>
      <c r="D17" s="68" t="s">
        <v>10</v>
      </c>
      <c r="E17" s="4">
        <f>E18+E19+E20</f>
        <v>0</v>
      </c>
      <c r="F17" s="4">
        <f t="shared" ref="F17:G17" si="4">F18+F19+F20</f>
        <v>88331.07</v>
      </c>
      <c r="G17" s="4">
        <f t="shared" si="4"/>
        <v>88331.07</v>
      </c>
      <c r="H17" s="4">
        <f t="shared" si="3"/>
        <v>100</v>
      </c>
    </row>
    <row r="18" spans="1:8" ht="90.75" customHeight="1" x14ac:dyDescent="0.25">
      <c r="A18" s="11"/>
      <c r="B18" s="11"/>
      <c r="C18" s="12" t="s">
        <v>28</v>
      </c>
      <c r="D18" s="8" t="s">
        <v>29</v>
      </c>
      <c r="E18" s="9">
        <v>0</v>
      </c>
      <c r="F18" s="9">
        <v>2043.66</v>
      </c>
      <c r="G18" s="9">
        <v>2043.66</v>
      </c>
      <c r="H18" s="4">
        <f t="shared" si="3"/>
        <v>100</v>
      </c>
    </row>
    <row r="19" spans="1:8" x14ac:dyDescent="0.25">
      <c r="A19" s="11"/>
      <c r="B19" s="11"/>
      <c r="C19" s="7" t="s">
        <v>21</v>
      </c>
      <c r="D19" s="8" t="s">
        <v>22</v>
      </c>
      <c r="E19" s="9">
        <v>0</v>
      </c>
      <c r="F19" s="9">
        <v>4686.66</v>
      </c>
      <c r="G19" s="9">
        <v>4686.66</v>
      </c>
      <c r="H19" s="4">
        <f t="shared" si="3"/>
        <v>100</v>
      </c>
    </row>
    <row r="20" spans="1:8" ht="66" customHeight="1" x14ac:dyDescent="0.25">
      <c r="A20" s="11"/>
      <c r="B20" s="11"/>
      <c r="C20" s="7" t="s">
        <v>30</v>
      </c>
      <c r="D20" s="8" t="s">
        <v>31</v>
      </c>
      <c r="E20" s="9">
        <v>0</v>
      </c>
      <c r="F20" s="9">
        <v>81600.75</v>
      </c>
      <c r="G20" s="9">
        <v>81600.75</v>
      </c>
      <c r="H20" s="4">
        <f t="shared" si="3"/>
        <v>100</v>
      </c>
    </row>
    <row r="21" spans="1:8" ht="19.5" customHeight="1" x14ac:dyDescent="0.25">
      <c r="A21" s="72" t="s">
        <v>32</v>
      </c>
      <c r="B21" s="72"/>
      <c r="C21" s="72"/>
      <c r="D21" s="73" t="s">
        <v>33</v>
      </c>
      <c r="E21" s="74">
        <f>E22</f>
        <v>0</v>
      </c>
      <c r="F21" s="74">
        <f>F22</f>
        <v>94990.36</v>
      </c>
      <c r="G21" s="74">
        <f>G22</f>
        <v>4990.3599999999997</v>
      </c>
      <c r="H21" s="74">
        <f t="shared" si="3"/>
        <v>5.2535436227423498</v>
      </c>
    </row>
    <row r="22" spans="1:8" ht="19.5" customHeight="1" x14ac:dyDescent="0.25">
      <c r="A22" s="1"/>
      <c r="B22" s="76" t="s">
        <v>34</v>
      </c>
      <c r="C22" s="77"/>
      <c r="D22" s="78" t="s">
        <v>35</v>
      </c>
      <c r="E22" s="79">
        <f>E26</f>
        <v>0</v>
      </c>
      <c r="F22" s="79">
        <f>F23+F26</f>
        <v>94990.36</v>
      </c>
      <c r="G22" s="79">
        <f>G23+G26</f>
        <v>4990.3599999999997</v>
      </c>
      <c r="H22" s="79">
        <f t="shared" si="3"/>
        <v>5.2535436227423498</v>
      </c>
    </row>
    <row r="23" spans="1:8" ht="17.25" customHeight="1" x14ac:dyDescent="0.25">
      <c r="A23" s="1"/>
      <c r="B23" s="70"/>
      <c r="C23" s="2"/>
      <c r="D23" s="68" t="s">
        <v>10</v>
      </c>
      <c r="E23" s="4">
        <f>E24+E26</f>
        <v>0</v>
      </c>
      <c r="F23" s="4">
        <f>F24+F25</f>
        <v>4990.3599999999997</v>
      </c>
      <c r="G23" s="4">
        <f>G24+G25</f>
        <v>4990.3599999999997</v>
      </c>
      <c r="H23" s="13">
        <f t="shared" si="3"/>
        <v>100</v>
      </c>
    </row>
    <row r="24" spans="1:8" x14ac:dyDescent="0.25">
      <c r="A24" s="1"/>
      <c r="B24" s="71"/>
      <c r="C24" s="7" t="s">
        <v>19</v>
      </c>
      <c r="D24" s="8" t="s">
        <v>12</v>
      </c>
      <c r="E24" s="9">
        <v>0</v>
      </c>
      <c r="F24" s="9">
        <v>3000</v>
      </c>
      <c r="G24" s="9">
        <v>3000</v>
      </c>
      <c r="H24" s="13">
        <f t="shared" si="3"/>
        <v>100</v>
      </c>
    </row>
    <row r="25" spans="1:8" ht="17.25" customHeight="1" x14ac:dyDescent="0.25">
      <c r="A25" s="1"/>
      <c r="B25" s="71"/>
      <c r="C25" s="7" t="s">
        <v>21</v>
      </c>
      <c r="D25" s="14" t="s">
        <v>22</v>
      </c>
      <c r="E25" s="9">
        <v>0</v>
      </c>
      <c r="F25" s="9">
        <v>1990.36</v>
      </c>
      <c r="G25" s="9">
        <v>1990.36</v>
      </c>
      <c r="H25" s="13">
        <f t="shared" si="3"/>
        <v>100</v>
      </c>
    </row>
    <row r="26" spans="1:8" ht="15.75" customHeight="1" x14ac:dyDescent="0.25">
      <c r="A26" s="1"/>
      <c r="B26" s="71"/>
      <c r="C26" s="2"/>
      <c r="D26" s="10" t="s">
        <v>23</v>
      </c>
      <c r="E26" s="4">
        <f>E27</f>
        <v>0</v>
      </c>
      <c r="F26" s="4">
        <f t="shared" ref="F26:G26" si="5">F27</f>
        <v>90000</v>
      </c>
      <c r="G26" s="4">
        <f t="shared" si="5"/>
        <v>0</v>
      </c>
      <c r="H26" s="13">
        <f t="shared" si="3"/>
        <v>0</v>
      </c>
    </row>
    <row r="27" spans="1:8" ht="78.75" x14ac:dyDescent="0.25">
      <c r="A27" s="11"/>
      <c r="B27" s="11"/>
      <c r="C27" s="7" t="s">
        <v>140</v>
      </c>
      <c r="D27" s="53" t="s">
        <v>166</v>
      </c>
      <c r="E27" s="9">
        <v>0</v>
      </c>
      <c r="F27" s="9">
        <v>90000</v>
      </c>
      <c r="G27" s="9">
        <v>0</v>
      </c>
      <c r="H27" s="13">
        <f t="shared" si="3"/>
        <v>0</v>
      </c>
    </row>
    <row r="28" spans="1:8" ht="24" customHeight="1" x14ac:dyDescent="0.25">
      <c r="A28" s="72" t="s">
        <v>38</v>
      </c>
      <c r="B28" s="72"/>
      <c r="C28" s="72"/>
      <c r="D28" s="73" t="s">
        <v>39</v>
      </c>
      <c r="E28" s="74">
        <f>E29+E36</f>
        <v>290483</v>
      </c>
      <c r="F28" s="74">
        <f>F29+F36</f>
        <v>290924.41000000003</v>
      </c>
      <c r="G28" s="74">
        <f>G29+G36</f>
        <v>155297.47999999998</v>
      </c>
      <c r="H28" s="75">
        <f t="shared" si="3"/>
        <v>53.380697755819106</v>
      </c>
    </row>
    <row r="29" spans="1:8" ht="21.75" customHeight="1" x14ac:dyDescent="0.25">
      <c r="A29" s="1"/>
      <c r="B29" s="76" t="s">
        <v>40</v>
      </c>
      <c r="C29" s="77"/>
      <c r="D29" s="78" t="s">
        <v>41</v>
      </c>
      <c r="E29" s="79">
        <f>E30+E34</f>
        <v>278000</v>
      </c>
      <c r="F29" s="79">
        <f>F30+F34</f>
        <v>278441.41000000003</v>
      </c>
      <c r="G29" s="79">
        <f>G30+G34</f>
        <v>149474.15</v>
      </c>
      <c r="H29" s="80">
        <f t="shared" si="3"/>
        <v>53.68244256484693</v>
      </c>
    </row>
    <row r="30" spans="1:8" ht="17.25" customHeight="1" x14ac:dyDescent="0.25">
      <c r="A30" s="1"/>
      <c r="B30" s="70"/>
      <c r="C30" s="2"/>
      <c r="D30" s="68" t="s">
        <v>10</v>
      </c>
      <c r="E30" s="4">
        <f>E31+E32+E33</f>
        <v>108000</v>
      </c>
      <c r="F30" s="4">
        <f t="shared" ref="F30:G30" si="6">F31+F32+F33</f>
        <v>108441.41</v>
      </c>
      <c r="G30" s="4">
        <f t="shared" si="6"/>
        <v>36974.15</v>
      </c>
      <c r="H30" s="4">
        <f t="shared" si="3"/>
        <v>34.095969427177316</v>
      </c>
    </row>
    <row r="31" spans="1:8" ht="90.75" customHeight="1" x14ac:dyDescent="0.25">
      <c r="A31" s="11"/>
      <c r="B31" s="11"/>
      <c r="C31" s="7" t="s">
        <v>28</v>
      </c>
      <c r="D31" s="8" t="s">
        <v>29</v>
      </c>
      <c r="E31" s="9">
        <v>108000</v>
      </c>
      <c r="F31" s="9">
        <v>108000</v>
      </c>
      <c r="G31" s="9">
        <v>36357.980000000003</v>
      </c>
      <c r="H31" s="4">
        <f t="shared" si="3"/>
        <v>33.664796296296302</v>
      </c>
    </row>
    <row r="32" spans="1:8" x14ac:dyDescent="0.25">
      <c r="A32" s="11"/>
      <c r="B32" s="11"/>
      <c r="C32" s="7" t="s">
        <v>17</v>
      </c>
      <c r="D32" s="8" t="s">
        <v>18</v>
      </c>
      <c r="E32" s="9">
        <v>0</v>
      </c>
      <c r="F32" s="9">
        <v>246.67</v>
      </c>
      <c r="G32" s="9">
        <v>335.14</v>
      </c>
      <c r="H32" s="4">
        <f>G32/F32*100</f>
        <v>135.86573154416831</v>
      </c>
    </row>
    <row r="33" spans="1:8" ht="16.5" customHeight="1" x14ac:dyDescent="0.25">
      <c r="A33" s="11"/>
      <c r="B33" s="11"/>
      <c r="C33" s="12" t="s">
        <v>21</v>
      </c>
      <c r="D33" s="8" t="s">
        <v>22</v>
      </c>
      <c r="E33" s="9">
        <v>0</v>
      </c>
      <c r="F33" s="9">
        <v>194.74</v>
      </c>
      <c r="G33" s="9">
        <v>281.02999999999997</v>
      </c>
      <c r="H33" s="4">
        <f t="shared" ref="H33:H38" si="7">G33/F33*100</f>
        <v>144.31036253466158</v>
      </c>
    </row>
    <row r="34" spans="1:8" ht="18.75" customHeight="1" x14ac:dyDescent="0.25">
      <c r="A34" s="11"/>
      <c r="B34" s="11"/>
      <c r="C34" s="12"/>
      <c r="D34" s="15" t="s">
        <v>23</v>
      </c>
      <c r="E34" s="16">
        <f>E35</f>
        <v>170000</v>
      </c>
      <c r="F34" s="16">
        <f>SUM(F35:F35)</f>
        <v>170000</v>
      </c>
      <c r="G34" s="16">
        <f>SUM(G35:G35)</f>
        <v>112500</v>
      </c>
      <c r="H34" s="4">
        <f t="shared" si="7"/>
        <v>66.17647058823529</v>
      </c>
    </row>
    <row r="35" spans="1:8" ht="22.5" x14ac:dyDescent="0.25">
      <c r="A35" s="11"/>
      <c r="B35" s="11"/>
      <c r="C35" s="7" t="s">
        <v>36</v>
      </c>
      <c r="D35" s="8" t="s">
        <v>37</v>
      </c>
      <c r="E35" s="9">
        <v>170000</v>
      </c>
      <c r="F35" s="9">
        <v>170000</v>
      </c>
      <c r="G35" s="9">
        <v>112500</v>
      </c>
      <c r="H35" s="4">
        <f t="shared" si="7"/>
        <v>66.17647058823529</v>
      </c>
    </row>
    <row r="36" spans="1:8" ht="20.25" customHeight="1" x14ac:dyDescent="0.25">
      <c r="A36" s="11"/>
      <c r="B36" s="76" t="s">
        <v>42</v>
      </c>
      <c r="C36" s="77"/>
      <c r="D36" s="78" t="s">
        <v>27</v>
      </c>
      <c r="E36" s="79">
        <f>E37</f>
        <v>12483</v>
      </c>
      <c r="F36" s="79">
        <f>F37</f>
        <v>12483</v>
      </c>
      <c r="G36" s="79">
        <f>G37</f>
        <v>5823.33</v>
      </c>
      <c r="H36" s="80">
        <f t="shared" si="7"/>
        <v>46.650084114395582</v>
      </c>
    </row>
    <row r="37" spans="1:8" ht="19.5" customHeight="1" x14ac:dyDescent="0.25">
      <c r="A37" s="11"/>
      <c r="B37" s="70"/>
      <c r="C37" s="2"/>
      <c r="D37" s="68" t="s">
        <v>10</v>
      </c>
      <c r="E37" s="4">
        <f>E38+E39</f>
        <v>12483</v>
      </c>
      <c r="F37" s="4">
        <f t="shared" ref="F37:G37" si="8">F38+F39</f>
        <v>12483</v>
      </c>
      <c r="G37" s="4">
        <f t="shared" si="8"/>
        <v>5823.33</v>
      </c>
      <c r="H37" s="4">
        <f t="shared" si="7"/>
        <v>46.650084114395582</v>
      </c>
    </row>
    <row r="38" spans="1:8" ht="88.5" customHeight="1" x14ac:dyDescent="0.25">
      <c r="A38" s="11"/>
      <c r="B38" s="11"/>
      <c r="C38" s="7" t="s">
        <v>28</v>
      </c>
      <c r="D38" s="8" t="s">
        <v>29</v>
      </c>
      <c r="E38" s="9">
        <v>12483</v>
      </c>
      <c r="F38" s="9">
        <v>12483</v>
      </c>
      <c r="G38" s="9">
        <v>5821.24</v>
      </c>
      <c r="H38" s="4">
        <f t="shared" si="7"/>
        <v>46.63334134422815</v>
      </c>
    </row>
    <row r="39" spans="1:8" x14ac:dyDescent="0.25">
      <c r="A39" s="11"/>
      <c r="B39" s="11"/>
      <c r="C39" s="7" t="s">
        <v>17</v>
      </c>
      <c r="D39" s="8" t="s">
        <v>18</v>
      </c>
      <c r="E39" s="9">
        <v>0</v>
      </c>
      <c r="F39" s="9">
        <v>0</v>
      </c>
      <c r="G39" s="9">
        <v>2.09</v>
      </c>
      <c r="H39" s="4">
        <v>0</v>
      </c>
    </row>
    <row r="40" spans="1:8" ht="19.5" customHeight="1" x14ac:dyDescent="0.25">
      <c r="A40" s="72" t="s">
        <v>43</v>
      </c>
      <c r="B40" s="72"/>
      <c r="C40" s="72"/>
      <c r="D40" s="73" t="s">
        <v>44</v>
      </c>
      <c r="E40" s="74">
        <f>E41</f>
        <v>114814</v>
      </c>
      <c r="F40" s="74">
        <f>F41</f>
        <v>114814</v>
      </c>
      <c r="G40" s="74">
        <f>G41</f>
        <v>11583.91</v>
      </c>
      <c r="H40" s="75">
        <f t="shared" ref="H40:H43" si="9">G40/F40*100</f>
        <v>10.089283536850907</v>
      </c>
    </row>
    <row r="41" spans="1:8" ht="16.5" customHeight="1" x14ac:dyDescent="0.25">
      <c r="A41" s="1"/>
      <c r="B41" s="76" t="s">
        <v>45</v>
      </c>
      <c r="C41" s="77"/>
      <c r="D41" s="78" t="s">
        <v>27</v>
      </c>
      <c r="E41" s="79">
        <f t="shared" ref="E41:G41" si="10">E42</f>
        <v>114814</v>
      </c>
      <c r="F41" s="79">
        <f t="shared" si="10"/>
        <v>114814</v>
      </c>
      <c r="G41" s="79">
        <f t="shared" si="10"/>
        <v>11583.91</v>
      </c>
      <c r="H41" s="80">
        <f t="shared" si="9"/>
        <v>10.089283536850907</v>
      </c>
    </row>
    <row r="42" spans="1:8" ht="17.25" customHeight="1" x14ac:dyDescent="0.25">
      <c r="A42" s="1"/>
      <c r="B42" s="17"/>
      <c r="C42" s="18"/>
      <c r="D42" s="19" t="s">
        <v>10</v>
      </c>
      <c r="E42" s="20">
        <f>E43+E44+E45</f>
        <v>114814</v>
      </c>
      <c r="F42" s="20">
        <f t="shared" ref="F42:G42" si="11">F43+F44+F45</f>
        <v>114814</v>
      </c>
      <c r="G42" s="20">
        <f t="shared" si="11"/>
        <v>11583.91</v>
      </c>
      <c r="H42" s="21">
        <f t="shared" si="9"/>
        <v>10.089283536850907</v>
      </c>
    </row>
    <row r="43" spans="1:8" x14ac:dyDescent="0.25">
      <c r="A43" s="1"/>
      <c r="B43" s="17"/>
      <c r="C43" s="22" t="s">
        <v>15</v>
      </c>
      <c r="D43" s="23" t="s">
        <v>16</v>
      </c>
      <c r="E43" s="20">
        <v>4250</v>
      </c>
      <c r="F43" s="20">
        <v>4250</v>
      </c>
      <c r="G43" s="20">
        <v>2962.3</v>
      </c>
      <c r="H43" s="21">
        <f t="shared" si="9"/>
        <v>69.701176470588251</v>
      </c>
    </row>
    <row r="44" spans="1:8" ht="18.75" customHeight="1" x14ac:dyDescent="0.25">
      <c r="A44" s="1"/>
      <c r="B44" s="17"/>
      <c r="C44" s="22" t="s">
        <v>21</v>
      </c>
      <c r="D44" s="24" t="s">
        <v>22</v>
      </c>
      <c r="E44" s="20">
        <v>20000</v>
      </c>
      <c r="F44" s="20">
        <v>20000</v>
      </c>
      <c r="G44" s="20">
        <v>8621.61</v>
      </c>
      <c r="H44" s="21">
        <f t="shared" ref="H44:H56" si="12">G44/F44*100</f>
        <v>43.108050000000006</v>
      </c>
    </row>
    <row r="45" spans="1:8" ht="111" customHeight="1" x14ac:dyDescent="0.25">
      <c r="A45" s="1"/>
      <c r="B45" s="17"/>
      <c r="C45" s="22" t="s">
        <v>116</v>
      </c>
      <c r="D45" s="116" t="s">
        <v>167</v>
      </c>
      <c r="E45" s="20">
        <v>90564</v>
      </c>
      <c r="F45" s="20">
        <v>90564</v>
      </c>
      <c r="G45" s="20">
        <v>0</v>
      </c>
      <c r="H45" s="21">
        <f t="shared" si="12"/>
        <v>0</v>
      </c>
    </row>
    <row r="46" spans="1:8" ht="20.25" customHeight="1" x14ac:dyDescent="0.25">
      <c r="A46" s="72" t="s">
        <v>46</v>
      </c>
      <c r="B46" s="72"/>
      <c r="C46" s="72"/>
      <c r="D46" s="73" t="s">
        <v>47</v>
      </c>
      <c r="E46" s="74">
        <f>E47+E51+E55</f>
        <v>100275</v>
      </c>
      <c r="F46" s="74">
        <f t="shared" ref="F46:G46" si="13">F47+F51+F55</f>
        <v>100275</v>
      </c>
      <c r="G46" s="74">
        <f t="shared" si="13"/>
        <v>35902.89</v>
      </c>
      <c r="H46" s="75">
        <f t="shared" si="12"/>
        <v>35.804427823485412</v>
      </c>
    </row>
    <row r="47" spans="1:8" ht="18" customHeight="1" x14ac:dyDescent="0.25">
      <c r="A47" s="1"/>
      <c r="B47" s="76" t="s">
        <v>48</v>
      </c>
      <c r="C47" s="77"/>
      <c r="D47" s="78" t="s">
        <v>49</v>
      </c>
      <c r="E47" s="79">
        <f>E48</f>
        <v>38275</v>
      </c>
      <c r="F47" s="79">
        <f>F48</f>
        <v>38275</v>
      </c>
      <c r="G47" s="79">
        <f>G48</f>
        <v>20609.55</v>
      </c>
      <c r="H47" s="80">
        <f t="shared" si="12"/>
        <v>53.845983017635533</v>
      </c>
    </row>
    <row r="48" spans="1:8" ht="18" customHeight="1" x14ac:dyDescent="0.25">
      <c r="A48" s="1"/>
      <c r="B48" s="70"/>
      <c r="C48" s="2"/>
      <c r="D48" s="68" t="s">
        <v>10</v>
      </c>
      <c r="E48" s="4">
        <f>E49+E50</f>
        <v>38275</v>
      </c>
      <c r="F48" s="4">
        <f>F49+F50</f>
        <v>38275</v>
      </c>
      <c r="G48" s="4">
        <f>G49+G50</f>
        <v>20609.55</v>
      </c>
      <c r="H48" s="13">
        <f t="shared" si="12"/>
        <v>53.845983017635533</v>
      </c>
    </row>
    <row r="49" spans="1:14" ht="66.75" customHeight="1" x14ac:dyDescent="0.25">
      <c r="A49" s="11"/>
      <c r="B49" s="11"/>
      <c r="C49" s="7" t="s">
        <v>30</v>
      </c>
      <c r="D49" s="8" t="s">
        <v>31</v>
      </c>
      <c r="E49" s="9">
        <v>38275</v>
      </c>
      <c r="F49" s="9">
        <v>38275</v>
      </c>
      <c r="G49" s="9">
        <v>20608</v>
      </c>
      <c r="H49" s="13">
        <f t="shared" si="12"/>
        <v>53.841933376877861</v>
      </c>
      <c r="J49" s="55"/>
      <c r="K49" s="54"/>
    </row>
    <row r="50" spans="1:14" ht="65.25" customHeight="1" x14ac:dyDescent="0.25">
      <c r="A50" s="11"/>
      <c r="B50" s="11"/>
      <c r="C50" s="7" t="s">
        <v>50</v>
      </c>
      <c r="D50" s="8" t="s">
        <v>51</v>
      </c>
      <c r="E50" s="9">
        <v>0</v>
      </c>
      <c r="F50" s="9">
        <v>0</v>
      </c>
      <c r="G50" s="9">
        <v>1.55</v>
      </c>
      <c r="H50" s="13">
        <v>0</v>
      </c>
    </row>
    <row r="51" spans="1:14" ht="25.5" customHeight="1" x14ac:dyDescent="0.25">
      <c r="A51" s="1"/>
      <c r="B51" s="76" t="s">
        <v>52</v>
      </c>
      <c r="C51" s="77"/>
      <c r="D51" s="78" t="s">
        <v>53</v>
      </c>
      <c r="E51" s="79">
        <f>E52</f>
        <v>30000</v>
      </c>
      <c r="F51" s="79">
        <f t="shared" ref="F51:G51" si="14">F52</f>
        <v>30000</v>
      </c>
      <c r="G51" s="79">
        <f t="shared" si="14"/>
        <v>13480.33</v>
      </c>
      <c r="H51" s="80">
        <f t="shared" si="12"/>
        <v>44.934433333333331</v>
      </c>
    </row>
    <row r="52" spans="1:14" ht="18" customHeight="1" x14ac:dyDescent="0.25">
      <c r="A52" s="1"/>
      <c r="B52" s="113"/>
      <c r="C52" s="2"/>
      <c r="D52" s="68" t="s">
        <v>10</v>
      </c>
      <c r="E52" s="4">
        <f>E53+E54</f>
        <v>30000</v>
      </c>
      <c r="F52" s="4">
        <f t="shared" ref="F52:G52" si="15">F53+F54</f>
        <v>30000</v>
      </c>
      <c r="G52" s="4">
        <f t="shared" si="15"/>
        <v>13480.33</v>
      </c>
      <c r="H52" s="13">
        <f t="shared" si="12"/>
        <v>44.934433333333331</v>
      </c>
    </row>
    <row r="53" spans="1:14" ht="18" customHeight="1" x14ac:dyDescent="0.25">
      <c r="A53" s="1"/>
      <c r="B53" s="120"/>
      <c r="C53" s="25" t="s">
        <v>17</v>
      </c>
      <c r="D53" s="163" t="s">
        <v>18</v>
      </c>
      <c r="E53" s="4">
        <v>0</v>
      </c>
      <c r="F53" s="4">
        <v>0</v>
      </c>
      <c r="G53" s="4">
        <v>0.36</v>
      </c>
      <c r="H53" s="13">
        <v>0</v>
      </c>
    </row>
    <row r="54" spans="1:14" ht="18" customHeight="1" x14ac:dyDescent="0.25">
      <c r="A54" s="1"/>
      <c r="B54" s="71"/>
      <c r="C54" s="7" t="s">
        <v>21</v>
      </c>
      <c r="D54" s="56" t="s">
        <v>22</v>
      </c>
      <c r="E54" s="9">
        <v>30000</v>
      </c>
      <c r="F54" s="9">
        <v>30000</v>
      </c>
      <c r="G54" s="9">
        <v>13479.97</v>
      </c>
      <c r="H54" s="13">
        <f t="shared" ref="H54" si="16">G54/F54*100</f>
        <v>44.933233333333334</v>
      </c>
      <c r="N54" s="54"/>
    </row>
    <row r="55" spans="1:14" ht="21" customHeight="1" x14ac:dyDescent="0.25">
      <c r="A55" s="1"/>
      <c r="B55" s="76" t="s">
        <v>54</v>
      </c>
      <c r="C55" s="81"/>
      <c r="D55" s="82" t="s">
        <v>202</v>
      </c>
      <c r="E55" s="83">
        <f t="shared" ref="E55:G55" si="17">E56</f>
        <v>32000</v>
      </c>
      <c r="F55" s="83">
        <f t="shared" si="17"/>
        <v>32000</v>
      </c>
      <c r="G55" s="83">
        <f t="shared" si="17"/>
        <v>1813.01</v>
      </c>
      <c r="H55" s="84">
        <f t="shared" si="12"/>
        <v>5.6656562499999996</v>
      </c>
    </row>
    <row r="56" spans="1:14" ht="19.5" customHeight="1" x14ac:dyDescent="0.25">
      <c r="A56" s="1"/>
      <c r="B56" s="181"/>
      <c r="C56" s="2"/>
      <c r="D56" s="10" t="s">
        <v>10</v>
      </c>
      <c r="E56" s="4">
        <f>E57+E58</f>
        <v>32000</v>
      </c>
      <c r="F56" s="4">
        <f t="shared" ref="F56:G56" si="18">F57+F58</f>
        <v>32000</v>
      </c>
      <c r="G56" s="4">
        <f t="shared" si="18"/>
        <v>1813.01</v>
      </c>
      <c r="H56" s="13">
        <f t="shared" si="12"/>
        <v>5.6656562499999996</v>
      </c>
    </row>
    <row r="57" spans="1:14" x14ac:dyDescent="0.25">
      <c r="A57" s="1"/>
      <c r="B57" s="182"/>
      <c r="C57" s="57" t="s">
        <v>15</v>
      </c>
      <c r="D57" s="58" t="s">
        <v>16</v>
      </c>
      <c r="E57" s="59">
        <v>30000</v>
      </c>
      <c r="F57" s="30">
        <v>30000</v>
      </c>
      <c r="G57" s="30">
        <v>813.01</v>
      </c>
      <c r="H57" s="13">
        <f>G57/F57*100</f>
        <v>2.7100333333333335</v>
      </c>
    </row>
    <row r="58" spans="1:14" ht="23.25" customHeight="1" x14ac:dyDescent="0.25">
      <c r="A58" s="1"/>
      <c r="B58" s="182"/>
      <c r="C58" s="57" t="s">
        <v>19</v>
      </c>
      <c r="D58" s="8" t="s">
        <v>20</v>
      </c>
      <c r="E58" s="59">
        <v>2000</v>
      </c>
      <c r="F58" s="30">
        <v>2000</v>
      </c>
      <c r="G58" s="30">
        <v>1000</v>
      </c>
      <c r="H58" s="13">
        <f>G58/F58*100</f>
        <v>50</v>
      </c>
    </row>
    <row r="59" spans="1:14" ht="45" customHeight="1" x14ac:dyDescent="0.25">
      <c r="A59" s="72" t="s">
        <v>55</v>
      </c>
      <c r="B59" s="72"/>
      <c r="C59" s="72"/>
      <c r="D59" s="73" t="s">
        <v>56</v>
      </c>
      <c r="E59" s="74">
        <f>E60</f>
        <v>1244</v>
      </c>
      <c r="F59" s="74">
        <f t="shared" ref="F59:G59" si="19">F60</f>
        <v>1244</v>
      </c>
      <c r="G59" s="74">
        <f t="shared" si="19"/>
        <v>624</v>
      </c>
      <c r="H59" s="75">
        <f t="shared" ref="H59:H84" si="20">G59/F59*100</f>
        <v>50.160771704180064</v>
      </c>
    </row>
    <row r="60" spans="1:14" ht="33.75" customHeight="1" x14ac:dyDescent="0.25">
      <c r="A60" s="1"/>
      <c r="B60" s="76" t="s">
        <v>57</v>
      </c>
      <c r="C60" s="77"/>
      <c r="D60" s="78" t="s">
        <v>58</v>
      </c>
      <c r="E60" s="79">
        <f>E62</f>
        <v>1244</v>
      </c>
      <c r="F60" s="79">
        <f>F62</f>
        <v>1244</v>
      </c>
      <c r="G60" s="79">
        <f>G62</f>
        <v>624</v>
      </c>
      <c r="H60" s="80">
        <f t="shared" si="20"/>
        <v>50.160771704180064</v>
      </c>
    </row>
    <row r="61" spans="1:14" ht="20.25" customHeight="1" x14ac:dyDescent="0.25">
      <c r="A61" s="1"/>
      <c r="B61" s="70"/>
      <c r="C61" s="2"/>
      <c r="D61" s="68" t="s">
        <v>10</v>
      </c>
      <c r="E61" s="4">
        <f>E62</f>
        <v>1244</v>
      </c>
      <c r="F61" s="4">
        <f>F62</f>
        <v>1244</v>
      </c>
      <c r="G61" s="4">
        <f>G62</f>
        <v>624</v>
      </c>
      <c r="H61" s="13">
        <f t="shared" si="20"/>
        <v>50.160771704180064</v>
      </c>
    </row>
    <row r="62" spans="1:14" ht="70.5" customHeight="1" x14ac:dyDescent="0.25">
      <c r="A62" s="11"/>
      <c r="B62" s="11"/>
      <c r="C62" s="61" t="s">
        <v>30</v>
      </c>
      <c r="D62" s="62" t="s">
        <v>31</v>
      </c>
      <c r="E62" s="63">
        <v>1244</v>
      </c>
      <c r="F62" s="63">
        <v>1244</v>
      </c>
      <c r="G62" s="63">
        <v>624</v>
      </c>
      <c r="H62" s="64">
        <f t="shared" si="20"/>
        <v>50.160771704180064</v>
      </c>
    </row>
    <row r="63" spans="1:14" ht="25.5" customHeight="1" x14ac:dyDescent="0.25">
      <c r="A63" s="122" t="s">
        <v>172</v>
      </c>
      <c r="B63" s="122"/>
      <c r="C63" s="122"/>
      <c r="D63" s="123" t="s">
        <v>173</v>
      </c>
      <c r="E63" s="124">
        <f>E64</f>
        <v>400</v>
      </c>
      <c r="F63" s="124">
        <f>F64</f>
        <v>500</v>
      </c>
      <c r="G63" s="124">
        <f>G64</f>
        <v>500</v>
      </c>
      <c r="H63" s="124">
        <f>G63/F63*100</f>
        <v>100</v>
      </c>
    </row>
    <row r="64" spans="1:14" ht="23.25" customHeight="1" x14ac:dyDescent="0.25">
      <c r="A64" s="186"/>
      <c r="B64" s="126" t="s">
        <v>174</v>
      </c>
      <c r="C64" s="126"/>
      <c r="D64" s="98" t="s">
        <v>175</v>
      </c>
      <c r="E64" s="99">
        <f>E66</f>
        <v>400</v>
      </c>
      <c r="F64" s="99">
        <f>F66</f>
        <v>500</v>
      </c>
      <c r="G64" s="99">
        <f t="shared" ref="G64" si="21">G66</f>
        <v>500</v>
      </c>
      <c r="H64" s="99">
        <f>G64/F64*100</f>
        <v>100</v>
      </c>
    </row>
    <row r="65" spans="1:8" x14ac:dyDescent="0.25">
      <c r="A65" s="186"/>
      <c r="B65" s="188"/>
      <c r="C65" s="33"/>
      <c r="D65" s="127" t="s">
        <v>10</v>
      </c>
      <c r="E65" s="128">
        <f>E66</f>
        <v>400</v>
      </c>
      <c r="F65" s="128">
        <f t="shared" ref="F65:G65" si="22">F66</f>
        <v>500</v>
      </c>
      <c r="G65" s="128">
        <f t="shared" si="22"/>
        <v>500</v>
      </c>
      <c r="H65" s="129">
        <f>G65/F65*100</f>
        <v>100</v>
      </c>
    </row>
    <row r="66" spans="1:8" ht="71.25" customHeight="1" x14ac:dyDescent="0.25">
      <c r="A66" s="187"/>
      <c r="B66" s="189"/>
      <c r="C66" s="33" t="s">
        <v>30</v>
      </c>
      <c r="D66" s="127" t="s">
        <v>31</v>
      </c>
      <c r="E66" s="128">
        <v>400</v>
      </c>
      <c r="F66" s="128">
        <v>500</v>
      </c>
      <c r="G66" s="128">
        <v>500</v>
      </c>
      <c r="H66" s="129">
        <f>G66/F66*100</f>
        <v>100</v>
      </c>
    </row>
    <row r="67" spans="1:8" ht="25.5" customHeight="1" x14ac:dyDescent="0.25">
      <c r="A67" s="122" t="s">
        <v>192</v>
      </c>
      <c r="B67" s="122"/>
      <c r="C67" s="122"/>
      <c r="D67" s="123" t="s">
        <v>194</v>
      </c>
      <c r="E67" s="124">
        <f>E68</f>
        <v>0</v>
      </c>
      <c r="F67" s="124">
        <f>F68</f>
        <v>0</v>
      </c>
      <c r="G67" s="124">
        <f>G68</f>
        <v>292.68</v>
      </c>
      <c r="H67" s="124">
        <f t="shared" ref="H67" si="23">H68</f>
        <v>0</v>
      </c>
    </row>
    <row r="68" spans="1:8" ht="20.25" customHeight="1" x14ac:dyDescent="0.25">
      <c r="A68" s="186"/>
      <c r="B68" s="126" t="s">
        <v>193</v>
      </c>
      <c r="C68" s="126"/>
      <c r="D68" s="98" t="s">
        <v>195</v>
      </c>
      <c r="E68" s="99">
        <f>E70</f>
        <v>0</v>
      </c>
      <c r="F68" s="99">
        <f>F70</f>
        <v>0</v>
      </c>
      <c r="G68" s="99">
        <f t="shared" ref="G68:H68" si="24">G70</f>
        <v>292.68</v>
      </c>
      <c r="H68" s="99">
        <f t="shared" si="24"/>
        <v>0</v>
      </c>
    </row>
    <row r="69" spans="1:8" ht="18" customHeight="1" x14ac:dyDescent="0.25">
      <c r="A69" s="186"/>
      <c r="B69" s="188"/>
      <c r="C69" s="131"/>
      <c r="D69" s="127" t="s">
        <v>10</v>
      </c>
      <c r="E69" s="128">
        <f>E70</f>
        <v>0</v>
      </c>
      <c r="F69" s="128">
        <f t="shared" ref="F69:G69" si="25">F70</f>
        <v>0</v>
      </c>
      <c r="G69" s="128">
        <f t="shared" si="25"/>
        <v>292.68</v>
      </c>
      <c r="H69" s="129">
        <v>0</v>
      </c>
    </row>
    <row r="70" spans="1:8" ht="18" customHeight="1" x14ac:dyDescent="0.25">
      <c r="A70" s="187"/>
      <c r="B70" s="189"/>
      <c r="C70" s="131" t="s">
        <v>21</v>
      </c>
      <c r="D70" s="127" t="s">
        <v>22</v>
      </c>
      <c r="E70" s="128">
        <v>0</v>
      </c>
      <c r="F70" s="128">
        <v>0</v>
      </c>
      <c r="G70" s="128">
        <v>292.68</v>
      </c>
      <c r="H70" s="129">
        <v>0</v>
      </c>
    </row>
    <row r="71" spans="1:8" ht="81.75" customHeight="1" x14ac:dyDescent="0.25">
      <c r="A71" s="72" t="s">
        <v>59</v>
      </c>
      <c r="B71" s="72"/>
      <c r="C71" s="72"/>
      <c r="D71" s="73" t="s">
        <v>60</v>
      </c>
      <c r="E71" s="74">
        <f>E72+E75+E85+E97+E102</f>
        <v>6098762</v>
      </c>
      <c r="F71" s="74">
        <f>F72+F75+F85+F97+F102</f>
        <v>6098470.7999999998</v>
      </c>
      <c r="G71" s="74">
        <f>G72+G75+G85+G97+G102</f>
        <v>3177342.75</v>
      </c>
      <c r="H71" s="75">
        <f t="shared" si="20"/>
        <v>52.100647099925446</v>
      </c>
    </row>
    <row r="72" spans="1:8" ht="33.75" x14ac:dyDescent="0.25">
      <c r="A72" s="1"/>
      <c r="B72" s="76" t="s">
        <v>61</v>
      </c>
      <c r="C72" s="77"/>
      <c r="D72" s="78" t="s">
        <v>62</v>
      </c>
      <c r="E72" s="79">
        <f>E74</f>
        <v>4000</v>
      </c>
      <c r="F72" s="79">
        <f>F73</f>
        <v>4000</v>
      </c>
      <c r="G72" s="79">
        <f>G73</f>
        <v>1732.32</v>
      </c>
      <c r="H72" s="80">
        <f t="shared" si="20"/>
        <v>43.308</v>
      </c>
    </row>
    <row r="73" spans="1:8" ht="18.75" customHeight="1" x14ac:dyDescent="0.25">
      <c r="A73" s="1"/>
      <c r="B73" s="70"/>
      <c r="C73" s="2"/>
      <c r="D73" s="68" t="s">
        <v>10</v>
      </c>
      <c r="E73" s="4">
        <f>E74</f>
        <v>4000</v>
      </c>
      <c r="F73" s="4">
        <f t="shared" ref="F73:G73" si="26">F74</f>
        <v>4000</v>
      </c>
      <c r="G73" s="4">
        <f t="shared" si="26"/>
        <v>1732.32</v>
      </c>
      <c r="H73" s="13">
        <f t="shared" si="20"/>
        <v>43.308</v>
      </c>
    </row>
    <row r="74" spans="1:8" ht="45" x14ac:dyDescent="0.25">
      <c r="A74" s="11"/>
      <c r="B74" s="11"/>
      <c r="C74" s="7" t="s">
        <v>63</v>
      </c>
      <c r="D74" s="8" t="s">
        <v>64</v>
      </c>
      <c r="E74" s="9">
        <v>4000</v>
      </c>
      <c r="F74" s="9">
        <v>4000</v>
      </c>
      <c r="G74" s="9">
        <v>1732.32</v>
      </c>
      <c r="H74" s="13">
        <f t="shared" si="20"/>
        <v>43.308</v>
      </c>
    </row>
    <row r="75" spans="1:8" ht="69.75" customHeight="1" x14ac:dyDescent="0.25">
      <c r="A75" s="1"/>
      <c r="B75" s="76" t="s">
        <v>65</v>
      </c>
      <c r="C75" s="77"/>
      <c r="D75" s="78" t="s">
        <v>66</v>
      </c>
      <c r="E75" s="79">
        <f>SUM(E77:E84)</f>
        <v>601100</v>
      </c>
      <c r="F75" s="79">
        <f>SUM(F77:F84)</f>
        <v>601277.6</v>
      </c>
      <c r="G75" s="79">
        <f>SUM(G77:G84)</f>
        <v>343825.58</v>
      </c>
      <c r="H75" s="80">
        <f t="shared" si="20"/>
        <v>57.182502724199281</v>
      </c>
    </row>
    <row r="76" spans="1:8" ht="19.5" customHeight="1" x14ac:dyDescent="0.25">
      <c r="A76" s="1"/>
      <c r="B76" s="70"/>
      <c r="C76" s="2"/>
      <c r="D76" s="68" t="s">
        <v>10</v>
      </c>
      <c r="E76" s="4">
        <f>E77+E78+E79+E80+E81+E82+E83+E84</f>
        <v>601100</v>
      </c>
      <c r="F76" s="4">
        <f t="shared" ref="F76:G76" si="27">F77+F78+F79+F80+F81+F83+F84</f>
        <v>601050</v>
      </c>
      <c r="G76" s="4">
        <f t="shared" si="27"/>
        <v>343658.18</v>
      </c>
      <c r="H76" s="13">
        <f t="shared" si="20"/>
        <v>57.176304799933455</v>
      </c>
    </row>
    <row r="77" spans="1:8" ht="17.25" customHeight="1" x14ac:dyDescent="0.25">
      <c r="A77" s="11"/>
      <c r="B77" s="11"/>
      <c r="C77" s="7" t="s">
        <v>67</v>
      </c>
      <c r="D77" s="8" t="s">
        <v>68</v>
      </c>
      <c r="E77" s="9">
        <v>440000</v>
      </c>
      <c r="F77" s="9">
        <v>440000</v>
      </c>
      <c r="G77" s="9">
        <v>253023.05</v>
      </c>
      <c r="H77" s="13">
        <f t="shared" si="20"/>
        <v>57.505238636363629</v>
      </c>
    </row>
    <row r="78" spans="1:8" x14ac:dyDescent="0.25">
      <c r="A78" s="11"/>
      <c r="B78" s="11"/>
      <c r="C78" s="7" t="s">
        <v>69</v>
      </c>
      <c r="D78" s="8" t="s">
        <v>70</v>
      </c>
      <c r="E78" s="9">
        <v>20000</v>
      </c>
      <c r="F78" s="9">
        <v>20000</v>
      </c>
      <c r="G78" s="9">
        <v>13202.6</v>
      </c>
      <c r="H78" s="13">
        <f t="shared" si="20"/>
        <v>66.013000000000005</v>
      </c>
    </row>
    <row r="79" spans="1:8" x14ac:dyDescent="0.25">
      <c r="A79" s="11"/>
      <c r="B79" s="11"/>
      <c r="C79" s="7" t="s">
        <v>71</v>
      </c>
      <c r="D79" s="8" t="s">
        <v>72</v>
      </c>
      <c r="E79" s="9">
        <v>70000</v>
      </c>
      <c r="F79" s="9">
        <v>70000</v>
      </c>
      <c r="G79" s="9">
        <v>42227</v>
      </c>
      <c r="H79" s="13">
        <f t="shared" si="20"/>
        <v>60.324285714285722</v>
      </c>
    </row>
    <row r="80" spans="1:8" ht="22.5" x14ac:dyDescent="0.25">
      <c r="A80" s="11"/>
      <c r="B80" s="11"/>
      <c r="C80" s="7" t="s">
        <v>73</v>
      </c>
      <c r="D80" s="8" t="s">
        <v>74</v>
      </c>
      <c r="E80" s="9">
        <v>70000</v>
      </c>
      <c r="F80" s="9">
        <v>70000</v>
      </c>
      <c r="G80" s="9">
        <v>34597</v>
      </c>
      <c r="H80" s="13">
        <f t="shared" si="20"/>
        <v>49.424285714285716</v>
      </c>
    </row>
    <row r="81" spans="1:8" ht="22.5" x14ac:dyDescent="0.25">
      <c r="A81" s="11"/>
      <c r="B81" s="11"/>
      <c r="C81" s="7" t="s">
        <v>75</v>
      </c>
      <c r="D81" s="8" t="s">
        <v>76</v>
      </c>
      <c r="E81" s="9">
        <v>0</v>
      </c>
      <c r="F81" s="9">
        <v>50</v>
      </c>
      <c r="G81" s="9">
        <v>110</v>
      </c>
      <c r="H81" s="13">
        <f t="shared" si="20"/>
        <v>220.00000000000003</v>
      </c>
    </row>
    <row r="82" spans="1:8" ht="44.25" customHeight="1" x14ac:dyDescent="0.25">
      <c r="A82" s="11"/>
      <c r="B82" s="11"/>
      <c r="C82" s="7" t="s">
        <v>185</v>
      </c>
      <c r="D82" s="8" t="s">
        <v>196</v>
      </c>
      <c r="E82" s="9">
        <v>0</v>
      </c>
      <c r="F82" s="9">
        <v>227.6</v>
      </c>
      <c r="G82" s="9">
        <v>167.4</v>
      </c>
      <c r="H82" s="9">
        <v>0</v>
      </c>
    </row>
    <row r="83" spans="1:8" x14ac:dyDescent="0.25">
      <c r="A83" s="11"/>
      <c r="B83" s="11"/>
      <c r="C83" s="7" t="s">
        <v>11</v>
      </c>
      <c r="D83" s="37" t="s">
        <v>152</v>
      </c>
      <c r="E83" s="9">
        <v>100</v>
      </c>
      <c r="F83" s="9">
        <v>0</v>
      </c>
      <c r="G83" s="9">
        <v>0</v>
      </c>
      <c r="H83" s="13">
        <v>0</v>
      </c>
    </row>
    <row r="84" spans="1:8" ht="23.25" customHeight="1" x14ac:dyDescent="0.25">
      <c r="A84" s="11"/>
      <c r="B84" s="11"/>
      <c r="C84" s="7" t="s">
        <v>77</v>
      </c>
      <c r="D84" s="8" t="s">
        <v>78</v>
      </c>
      <c r="E84" s="9">
        <v>1000</v>
      </c>
      <c r="F84" s="9">
        <v>1000</v>
      </c>
      <c r="G84" s="9">
        <v>498.53</v>
      </c>
      <c r="H84" s="13">
        <f t="shared" si="20"/>
        <v>49.852999999999994</v>
      </c>
    </row>
    <row r="85" spans="1:8" ht="75.75" customHeight="1" x14ac:dyDescent="0.25">
      <c r="A85" s="1"/>
      <c r="B85" s="76" t="s">
        <v>79</v>
      </c>
      <c r="C85" s="77"/>
      <c r="D85" s="78" t="s">
        <v>80</v>
      </c>
      <c r="E85" s="79">
        <f>SUM(E87:E96)</f>
        <v>1031800</v>
      </c>
      <c r="F85" s="79">
        <f>SUM(F87:F96)</f>
        <v>1032322.21</v>
      </c>
      <c r="G85" s="79">
        <f>SUM(G87:G96)</f>
        <v>752817.04</v>
      </c>
      <c r="H85" s="80">
        <f>G85/F85*100</f>
        <v>72.924619145799454</v>
      </c>
    </row>
    <row r="86" spans="1:8" ht="18" customHeight="1" x14ac:dyDescent="0.25">
      <c r="A86" s="1"/>
      <c r="B86" s="70"/>
      <c r="C86" s="2"/>
      <c r="D86" s="68" t="s">
        <v>10</v>
      </c>
      <c r="E86" s="4">
        <f>E87+E88+E89+E90+E91+E92+E93+E95+E96</f>
        <v>1031800</v>
      </c>
      <c r="F86" s="4">
        <f>SUM(F87:F96)</f>
        <v>1032322.21</v>
      </c>
      <c r="G86" s="4">
        <f>SUM(G87:G96)</f>
        <v>752817.04</v>
      </c>
      <c r="H86" s="13">
        <f>G86/F86*100</f>
        <v>72.924619145799454</v>
      </c>
    </row>
    <row r="87" spans="1:8" ht="18" customHeight="1" x14ac:dyDescent="0.25">
      <c r="A87" s="11"/>
      <c r="B87" s="11"/>
      <c r="C87" s="7" t="s">
        <v>67</v>
      </c>
      <c r="D87" s="8" t="s">
        <v>68</v>
      </c>
      <c r="E87" s="9">
        <v>440000</v>
      </c>
      <c r="F87" s="9">
        <v>440000</v>
      </c>
      <c r="G87" s="9">
        <v>320826.51</v>
      </c>
      <c r="H87" s="13">
        <f t="shared" ref="H87:H96" si="28">G87/F87*100</f>
        <v>72.915115909090915</v>
      </c>
    </row>
    <row r="88" spans="1:8" x14ac:dyDescent="0.25">
      <c r="A88" s="11"/>
      <c r="B88" s="11"/>
      <c r="C88" s="7" t="s">
        <v>69</v>
      </c>
      <c r="D88" s="8" t="s">
        <v>70</v>
      </c>
      <c r="E88" s="9">
        <v>380000</v>
      </c>
      <c r="F88" s="9">
        <v>380000</v>
      </c>
      <c r="G88" s="9">
        <v>257431.78</v>
      </c>
      <c r="H88" s="13">
        <f t="shared" si="28"/>
        <v>67.745205263157899</v>
      </c>
    </row>
    <row r="89" spans="1:8" x14ac:dyDescent="0.25">
      <c r="A89" s="11"/>
      <c r="B89" s="11"/>
      <c r="C89" s="7" t="s">
        <v>71</v>
      </c>
      <c r="D89" s="8" t="s">
        <v>72</v>
      </c>
      <c r="E89" s="9">
        <v>30000</v>
      </c>
      <c r="F89" s="9">
        <v>30000</v>
      </c>
      <c r="G89" s="9">
        <v>21357.67</v>
      </c>
      <c r="H89" s="13">
        <f t="shared" si="28"/>
        <v>71.192233333333334</v>
      </c>
    </row>
    <row r="90" spans="1:8" ht="22.5" x14ac:dyDescent="0.25">
      <c r="A90" s="11"/>
      <c r="B90" s="11"/>
      <c r="C90" s="7" t="s">
        <v>73</v>
      </c>
      <c r="D90" s="8" t="s">
        <v>74</v>
      </c>
      <c r="E90" s="9">
        <v>68000</v>
      </c>
      <c r="F90" s="9">
        <v>68000</v>
      </c>
      <c r="G90" s="9">
        <v>35085.949999999997</v>
      </c>
      <c r="H90" s="13">
        <f t="shared" si="28"/>
        <v>51.596985294117644</v>
      </c>
    </row>
    <row r="91" spans="1:8" ht="18" customHeight="1" x14ac:dyDescent="0.25">
      <c r="A91" s="11"/>
      <c r="B91" s="11"/>
      <c r="C91" s="7" t="s">
        <v>81</v>
      </c>
      <c r="D91" s="8" t="s">
        <v>82</v>
      </c>
      <c r="E91" s="9">
        <v>0</v>
      </c>
      <c r="F91" s="9">
        <v>86</v>
      </c>
      <c r="G91" s="9">
        <v>13268</v>
      </c>
      <c r="H91" s="13">
        <v>0</v>
      </c>
    </row>
    <row r="92" spans="1:8" ht="18.75" customHeight="1" x14ac:dyDescent="0.25">
      <c r="A92" s="11"/>
      <c r="B92" s="11"/>
      <c r="C92" s="7" t="s">
        <v>83</v>
      </c>
      <c r="D92" s="8" t="s">
        <v>84</v>
      </c>
      <c r="E92" s="9">
        <v>55000</v>
      </c>
      <c r="F92" s="9">
        <v>55000</v>
      </c>
      <c r="G92" s="9">
        <v>27564</v>
      </c>
      <c r="H92" s="13">
        <f t="shared" si="28"/>
        <v>50.116363636363637</v>
      </c>
    </row>
    <row r="93" spans="1:8" ht="22.5" x14ac:dyDescent="0.25">
      <c r="A93" s="11"/>
      <c r="B93" s="11"/>
      <c r="C93" s="7" t="s">
        <v>75</v>
      </c>
      <c r="D93" s="8" t="s">
        <v>76</v>
      </c>
      <c r="E93" s="9">
        <v>55000</v>
      </c>
      <c r="F93" s="9">
        <v>55000</v>
      </c>
      <c r="G93" s="9">
        <v>73223.75</v>
      </c>
      <c r="H93" s="13">
        <f t="shared" si="28"/>
        <v>133.13409090909093</v>
      </c>
    </row>
    <row r="94" spans="1:8" ht="43.5" customHeight="1" x14ac:dyDescent="0.25">
      <c r="A94" s="11"/>
      <c r="B94" s="11"/>
      <c r="C94" s="7" t="s">
        <v>185</v>
      </c>
      <c r="D94" s="8" t="s">
        <v>196</v>
      </c>
      <c r="E94" s="9">
        <v>0</v>
      </c>
      <c r="F94" s="9">
        <v>2000</v>
      </c>
      <c r="G94" s="9">
        <v>1610</v>
      </c>
      <c r="H94" s="13">
        <f t="shared" si="28"/>
        <v>80.5</v>
      </c>
    </row>
    <row r="95" spans="1:8" x14ac:dyDescent="0.25">
      <c r="A95" s="11"/>
      <c r="B95" s="11"/>
      <c r="C95" s="7" t="s">
        <v>11</v>
      </c>
      <c r="D95" s="8" t="s">
        <v>12</v>
      </c>
      <c r="E95" s="9">
        <v>2000</v>
      </c>
      <c r="F95" s="9">
        <v>0</v>
      </c>
      <c r="G95" s="9">
        <v>0</v>
      </c>
      <c r="H95" s="13">
        <v>0</v>
      </c>
    </row>
    <row r="96" spans="1:8" ht="21.75" customHeight="1" x14ac:dyDescent="0.25">
      <c r="A96" s="11"/>
      <c r="B96" s="11"/>
      <c r="C96" s="7" t="s">
        <v>77</v>
      </c>
      <c r="D96" s="8" t="s">
        <v>78</v>
      </c>
      <c r="E96" s="9">
        <v>1800</v>
      </c>
      <c r="F96" s="9">
        <v>2236.21</v>
      </c>
      <c r="G96" s="9">
        <v>2449.38</v>
      </c>
      <c r="H96" s="13">
        <f t="shared" si="28"/>
        <v>109.53264675500066</v>
      </c>
    </row>
    <row r="97" spans="1:8" ht="56.25" x14ac:dyDescent="0.25">
      <c r="A97" s="1"/>
      <c r="B97" s="76" t="s">
        <v>86</v>
      </c>
      <c r="C97" s="77"/>
      <c r="D97" s="78" t="s">
        <v>87</v>
      </c>
      <c r="E97" s="79">
        <f>E98</f>
        <v>121000</v>
      </c>
      <c r="F97" s="79">
        <f>F98</f>
        <v>121821.99</v>
      </c>
      <c r="G97" s="79">
        <f>G98</f>
        <v>100032.62000000001</v>
      </c>
      <c r="H97" s="80">
        <f>G97/F97*100</f>
        <v>82.113762876472478</v>
      </c>
    </row>
    <row r="98" spans="1:8" ht="19.5" customHeight="1" x14ac:dyDescent="0.25">
      <c r="A98" s="1"/>
      <c r="B98" s="70"/>
      <c r="C98" s="2"/>
      <c r="D98" s="68" t="s">
        <v>10</v>
      </c>
      <c r="E98" s="4">
        <f>E99+E100+E101</f>
        <v>121000</v>
      </c>
      <c r="F98" s="4">
        <f t="shared" ref="F98:G98" si="29">F99+F100+F101</f>
        <v>121821.99</v>
      </c>
      <c r="G98" s="4">
        <f t="shared" si="29"/>
        <v>100032.62000000001</v>
      </c>
      <c r="H98" s="4">
        <f>G98/F98*100</f>
        <v>82.113762876472478</v>
      </c>
    </row>
    <row r="99" spans="1:8" ht="18" customHeight="1" x14ac:dyDescent="0.25">
      <c r="A99" s="11"/>
      <c r="B99" s="11"/>
      <c r="C99" s="7" t="s">
        <v>88</v>
      </c>
      <c r="D99" s="8" t="s">
        <v>89</v>
      </c>
      <c r="E99" s="9">
        <v>15000</v>
      </c>
      <c r="F99" s="9">
        <v>15000</v>
      </c>
      <c r="G99" s="9">
        <v>4475</v>
      </c>
      <c r="H99" s="4">
        <f>G99/F99*100</f>
        <v>29.833333333333336</v>
      </c>
    </row>
    <row r="100" spans="1:8" ht="21" customHeight="1" x14ac:dyDescent="0.25">
      <c r="A100" s="11"/>
      <c r="B100" s="11"/>
      <c r="C100" s="7" t="s">
        <v>90</v>
      </c>
      <c r="D100" s="8" t="s">
        <v>91</v>
      </c>
      <c r="E100" s="9">
        <v>91000</v>
      </c>
      <c r="F100" s="9">
        <v>91000</v>
      </c>
      <c r="G100" s="9">
        <v>79735.63</v>
      </c>
      <c r="H100" s="4">
        <f t="shared" ref="H100:H124" si="30">G100/F100*100</f>
        <v>87.621571428571428</v>
      </c>
    </row>
    <row r="101" spans="1:8" ht="55.5" customHeight="1" x14ac:dyDescent="0.25">
      <c r="A101" s="11"/>
      <c r="B101" s="11"/>
      <c r="C101" s="7" t="s">
        <v>85</v>
      </c>
      <c r="D101" s="8" t="s">
        <v>87</v>
      </c>
      <c r="E101" s="9">
        <v>15000</v>
      </c>
      <c r="F101" s="9">
        <v>15821.99</v>
      </c>
      <c r="G101" s="9">
        <v>15821.99</v>
      </c>
      <c r="H101" s="4">
        <f t="shared" si="30"/>
        <v>100</v>
      </c>
    </row>
    <row r="102" spans="1:8" ht="36" customHeight="1" x14ac:dyDescent="0.25">
      <c r="A102" s="1"/>
      <c r="B102" s="76" t="s">
        <v>92</v>
      </c>
      <c r="C102" s="77"/>
      <c r="D102" s="78" t="s">
        <v>93</v>
      </c>
      <c r="E102" s="79">
        <f>SUM(E104:E105)</f>
        <v>4340862</v>
      </c>
      <c r="F102" s="79">
        <f>SUM(F104:F105)</f>
        <v>4339049</v>
      </c>
      <c r="G102" s="79">
        <f>SUM(G104:G105)</f>
        <v>1978935.19</v>
      </c>
      <c r="H102" s="80">
        <f t="shared" si="30"/>
        <v>45.607578757465056</v>
      </c>
    </row>
    <row r="103" spans="1:8" ht="21" customHeight="1" x14ac:dyDescent="0.25">
      <c r="A103" s="1"/>
      <c r="B103" s="70"/>
      <c r="C103" s="2"/>
      <c r="D103" s="68" t="s">
        <v>10</v>
      </c>
      <c r="E103" s="4">
        <f>E104+E105</f>
        <v>4340862</v>
      </c>
      <c r="F103" s="4">
        <f>F104+F105</f>
        <v>4339049</v>
      </c>
      <c r="G103" s="4">
        <f>G104+G105</f>
        <v>1978935.19</v>
      </c>
      <c r="H103" s="13">
        <f t="shared" si="30"/>
        <v>45.607578757465056</v>
      </c>
    </row>
    <row r="104" spans="1:8" ht="27" customHeight="1" x14ac:dyDescent="0.25">
      <c r="A104" s="11"/>
      <c r="B104" s="11"/>
      <c r="C104" s="7" t="s">
        <v>94</v>
      </c>
      <c r="D104" s="8" t="s">
        <v>95</v>
      </c>
      <c r="E104" s="9">
        <v>4338862</v>
      </c>
      <c r="F104" s="9">
        <v>4337049</v>
      </c>
      <c r="G104" s="9">
        <v>1979232</v>
      </c>
      <c r="H104" s="13">
        <f t="shared" si="30"/>
        <v>45.635453968816122</v>
      </c>
    </row>
    <row r="105" spans="1:8" ht="26.25" customHeight="1" x14ac:dyDescent="0.25">
      <c r="A105" s="11"/>
      <c r="B105" s="11"/>
      <c r="C105" s="7" t="s">
        <v>96</v>
      </c>
      <c r="D105" s="8" t="s">
        <v>97</v>
      </c>
      <c r="E105" s="9">
        <v>2000</v>
      </c>
      <c r="F105" s="9">
        <v>2000</v>
      </c>
      <c r="G105" s="9">
        <v>-296.81</v>
      </c>
      <c r="H105" s="13">
        <f t="shared" si="30"/>
        <v>-14.8405</v>
      </c>
    </row>
    <row r="106" spans="1:8" ht="21" customHeight="1" x14ac:dyDescent="0.25">
      <c r="A106" s="72" t="s">
        <v>98</v>
      </c>
      <c r="B106" s="72"/>
      <c r="C106" s="72"/>
      <c r="D106" s="73" t="s">
        <v>99</v>
      </c>
      <c r="E106" s="74">
        <f>E107+E110</f>
        <v>7143582</v>
      </c>
      <c r="F106" s="74">
        <f t="shared" ref="F106:G106" si="31">F107+F110</f>
        <v>7282403</v>
      </c>
      <c r="G106" s="74">
        <f t="shared" si="31"/>
        <v>4153442</v>
      </c>
      <c r="H106" s="75">
        <f t="shared" si="30"/>
        <v>57.033948821563428</v>
      </c>
    </row>
    <row r="107" spans="1:8" ht="38.25" customHeight="1" x14ac:dyDescent="0.25">
      <c r="A107" s="1"/>
      <c r="B107" s="76" t="s">
        <v>100</v>
      </c>
      <c r="C107" s="77"/>
      <c r="D107" s="78" t="s">
        <v>101</v>
      </c>
      <c r="E107" s="79">
        <f>E109</f>
        <v>4300604</v>
      </c>
      <c r="F107" s="79">
        <f>F109</f>
        <v>4439425</v>
      </c>
      <c r="G107" s="79">
        <f>G109</f>
        <v>2731952</v>
      </c>
      <c r="H107" s="80">
        <f t="shared" si="30"/>
        <v>61.538419953034463</v>
      </c>
    </row>
    <row r="108" spans="1:8" ht="20.25" customHeight="1" x14ac:dyDescent="0.25">
      <c r="A108" s="1"/>
      <c r="B108" s="70"/>
      <c r="C108" s="2"/>
      <c r="D108" s="68" t="s">
        <v>10</v>
      </c>
      <c r="E108" s="4">
        <f>E109</f>
        <v>4300604</v>
      </c>
      <c r="F108" s="4">
        <f>F109</f>
        <v>4439425</v>
      </c>
      <c r="G108" s="4">
        <f>G109</f>
        <v>2731952</v>
      </c>
      <c r="H108" s="13">
        <f t="shared" si="30"/>
        <v>61.538419953034463</v>
      </c>
    </row>
    <row r="109" spans="1:8" ht="26.25" customHeight="1" x14ac:dyDescent="0.25">
      <c r="A109" s="11"/>
      <c r="B109" s="11"/>
      <c r="C109" s="7" t="s">
        <v>102</v>
      </c>
      <c r="D109" s="8" t="s">
        <v>103</v>
      </c>
      <c r="E109" s="9">
        <v>4300604</v>
      </c>
      <c r="F109" s="9">
        <v>4439425</v>
      </c>
      <c r="G109" s="9">
        <v>2731952</v>
      </c>
      <c r="H109" s="13">
        <f t="shared" si="30"/>
        <v>61.538419953034463</v>
      </c>
    </row>
    <row r="110" spans="1:8" ht="28.5" customHeight="1" x14ac:dyDescent="0.25">
      <c r="A110" s="1"/>
      <c r="B110" s="76" t="s">
        <v>104</v>
      </c>
      <c r="C110" s="77"/>
      <c r="D110" s="78" t="s">
        <v>105</v>
      </c>
      <c r="E110" s="79">
        <f>E112</f>
        <v>2842978</v>
      </c>
      <c r="F110" s="79">
        <f>F112</f>
        <v>2842978</v>
      </c>
      <c r="G110" s="79">
        <f>G112</f>
        <v>1421490</v>
      </c>
      <c r="H110" s="80">
        <f t="shared" si="30"/>
        <v>50.000035174384038</v>
      </c>
    </row>
    <row r="111" spans="1:8" ht="17.25" customHeight="1" x14ac:dyDescent="0.25">
      <c r="A111" s="1"/>
      <c r="B111" s="70"/>
      <c r="C111" s="2"/>
      <c r="D111" s="10" t="s">
        <v>10</v>
      </c>
      <c r="E111" s="4">
        <f>E112</f>
        <v>2842978</v>
      </c>
      <c r="F111" s="4">
        <f>F112</f>
        <v>2842978</v>
      </c>
      <c r="G111" s="4">
        <f>G112</f>
        <v>1421490</v>
      </c>
      <c r="H111" s="13">
        <f t="shared" si="30"/>
        <v>50.000035174384038</v>
      </c>
    </row>
    <row r="112" spans="1:8" ht="26.25" customHeight="1" x14ac:dyDescent="0.25">
      <c r="A112" s="11"/>
      <c r="B112" s="11"/>
      <c r="C112" s="7" t="s">
        <v>102</v>
      </c>
      <c r="D112" s="8" t="s">
        <v>103</v>
      </c>
      <c r="E112" s="9">
        <v>2842978</v>
      </c>
      <c r="F112" s="9">
        <v>2842978</v>
      </c>
      <c r="G112" s="9">
        <v>1421490</v>
      </c>
      <c r="H112" s="13">
        <f t="shared" si="30"/>
        <v>50.000035174384038</v>
      </c>
    </row>
    <row r="113" spans="1:8" ht="23.25" customHeight="1" x14ac:dyDescent="0.25">
      <c r="A113" s="72" t="s">
        <v>106</v>
      </c>
      <c r="B113" s="72"/>
      <c r="C113" s="72"/>
      <c r="D113" s="73" t="s">
        <v>107</v>
      </c>
      <c r="E113" s="74">
        <f>E114+E118+E125+E128+E132</f>
        <v>982000</v>
      </c>
      <c r="F113" s="74">
        <f t="shared" ref="F113:G113" si="32">F114+F118+F125+F128+F132</f>
        <v>1104752.47</v>
      </c>
      <c r="G113" s="74">
        <f t="shared" si="32"/>
        <v>311835.81</v>
      </c>
      <c r="H113" s="74">
        <f t="shared" si="30"/>
        <v>28.226758343432351</v>
      </c>
    </row>
    <row r="114" spans="1:8" ht="21" customHeight="1" x14ac:dyDescent="0.25">
      <c r="A114" s="29"/>
      <c r="B114" s="87" t="s">
        <v>108</v>
      </c>
      <c r="C114" s="72"/>
      <c r="D114" s="73" t="s">
        <v>109</v>
      </c>
      <c r="E114" s="74">
        <f t="shared" ref="E114:G114" si="33">E115</f>
        <v>0</v>
      </c>
      <c r="F114" s="74">
        <f t="shared" si="33"/>
        <v>733.11</v>
      </c>
      <c r="G114" s="74">
        <f t="shared" si="33"/>
        <v>4135.6000000000004</v>
      </c>
      <c r="H114" s="74">
        <f t="shared" si="30"/>
        <v>564.11725389095773</v>
      </c>
    </row>
    <row r="115" spans="1:8" ht="21.75" customHeight="1" x14ac:dyDescent="0.25">
      <c r="A115" s="29"/>
      <c r="B115" s="70"/>
      <c r="C115" s="2"/>
      <c r="D115" s="68" t="s">
        <v>10</v>
      </c>
      <c r="E115" s="4">
        <f>E116+E117</f>
        <v>0</v>
      </c>
      <c r="F115" s="4">
        <f t="shared" ref="F115:G115" si="34">F116+F117</f>
        <v>733.11</v>
      </c>
      <c r="G115" s="4">
        <f t="shared" si="34"/>
        <v>4135.6000000000004</v>
      </c>
      <c r="H115" s="30">
        <f t="shared" si="30"/>
        <v>564.11725389095773</v>
      </c>
    </row>
    <row r="116" spans="1:8" ht="34.5" customHeight="1" x14ac:dyDescent="0.25">
      <c r="A116" s="130"/>
      <c r="B116" s="120"/>
      <c r="C116" s="25" t="s">
        <v>19</v>
      </c>
      <c r="D116" s="115" t="s">
        <v>186</v>
      </c>
      <c r="E116" s="4">
        <v>0</v>
      </c>
      <c r="F116" s="4">
        <v>0</v>
      </c>
      <c r="G116" s="4">
        <v>1810</v>
      </c>
      <c r="H116" s="30">
        <v>0</v>
      </c>
    </row>
    <row r="117" spans="1:8" ht="21.75" customHeight="1" x14ac:dyDescent="0.25">
      <c r="A117" s="29"/>
      <c r="B117" s="11"/>
      <c r="C117" s="7" t="s">
        <v>21</v>
      </c>
      <c r="D117" s="8" t="s">
        <v>22</v>
      </c>
      <c r="E117" s="9">
        <v>0</v>
      </c>
      <c r="F117" s="9">
        <v>733.11</v>
      </c>
      <c r="G117" s="9">
        <v>2325.6</v>
      </c>
      <c r="H117" s="30">
        <f t="shared" ref="H117" si="35">G117/F117*100</f>
        <v>317.22388181855382</v>
      </c>
    </row>
    <row r="118" spans="1:8" ht="21" customHeight="1" x14ac:dyDescent="0.25">
      <c r="A118" s="11"/>
      <c r="B118" s="76" t="s">
        <v>110</v>
      </c>
      <c r="C118" s="77"/>
      <c r="D118" s="78" t="s">
        <v>111</v>
      </c>
      <c r="E118" s="79">
        <f>E119</f>
        <v>320000</v>
      </c>
      <c r="F118" s="79">
        <f>F119</f>
        <v>322150.36</v>
      </c>
      <c r="G118" s="79">
        <f>G119</f>
        <v>145126.81</v>
      </c>
      <c r="H118" s="79">
        <f t="shared" si="30"/>
        <v>45.049401776238895</v>
      </c>
    </row>
    <row r="119" spans="1:8" ht="21" customHeight="1" x14ac:dyDescent="0.25">
      <c r="A119" s="11"/>
      <c r="B119" s="70"/>
      <c r="C119" s="2"/>
      <c r="D119" s="68" t="s">
        <v>10</v>
      </c>
      <c r="E119" s="4">
        <f>E120+E121+E122+E123+E124</f>
        <v>320000</v>
      </c>
      <c r="F119" s="4">
        <f t="shared" ref="F119:G119" si="36">F120+F121+F122+F123+F124</f>
        <v>322150.36</v>
      </c>
      <c r="G119" s="4">
        <f t="shared" si="36"/>
        <v>145126.81</v>
      </c>
      <c r="H119" s="30">
        <f t="shared" si="30"/>
        <v>45.049401776238895</v>
      </c>
    </row>
    <row r="120" spans="1:8" ht="25.5" customHeight="1" x14ac:dyDescent="0.25">
      <c r="A120" s="11"/>
      <c r="B120" s="112"/>
      <c r="C120" s="25" t="s">
        <v>159</v>
      </c>
      <c r="D120" s="115" t="s">
        <v>197</v>
      </c>
      <c r="E120" s="4">
        <v>20000</v>
      </c>
      <c r="F120" s="4">
        <v>20000</v>
      </c>
      <c r="G120" s="4">
        <v>15261.45</v>
      </c>
      <c r="H120" s="30">
        <f>G120/F120*100</f>
        <v>76.30725000000001</v>
      </c>
    </row>
    <row r="121" spans="1:8" ht="22.5" customHeight="1" x14ac:dyDescent="0.25">
      <c r="A121" s="11"/>
      <c r="B121" s="11"/>
      <c r="C121" s="7" t="s">
        <v>15</v>
      </c>
      <c r="D121" s="8" t="s">
        <v>16</v>
      </c>
      <c r="E121" s="9">
        <v>10000</v>
      </c>
      <c r="F121" s="9">
        <v>10000</v>
      </c>
      <c r="G121" s="9">
        <v>0</v>
      </c>
      <c r="H121" s="30">
        <f t="shared" si="30"/>
        <v>0</v>
      </c>
    </row>
    <row r="122" spans="1:8" ht="21.75" customHeight="1" x14ac:dyDescent="0.25">
      <c r="A122" s="11"/>
      <c r="B122" s="11"/>
      <c r="C122" s="7" t="s">
        <v>21</v>
      </c>
      <c r="D122" s="8" t="s">
        <v>22</v>
      </c>
      <c r="E122" s="9">
        <v>0</v>
      </c>
      <c r="F122" s="9">
        <v>47576.36</v>
      </c>
      <c r="G122" s="9">
        <v>47576.36</v>
      </c>
      <c r="H122" s="30">
        <f t="shared" si="30"/>
        <v>100</v>
      </c>
    </row>
    <row r="123" spans="1:8" ht="49.5" customHeight="1" x14ac:dyDescent="0.25">
      <c r="A123" s="11"/>
      <c r="B123" s="11"/>
      <c r="C123" s="7" t="s">
        <v>112</v>
      </c>
      <c r="D123" s="8" t="s">
        <v>157</v>
      </c>
      <c r="E123" s="9">
        <v>210000</v>
      </c>
      <c r="F123" s="9">
        <v>164574</v>
      </c>
      <c r="G123" s="9">
        <v>82289</v>
      </c>
      <c r="H123" s="30">
        <f t="shared" si="30"/>
        <v>50.001215258789358</v>
      </c>
    </row>
    <row r="124" spans="1:8" ht="71.25" customHeight="1" x14ac:dyDescent="0.25">
      <c r="A124" s="11"/>
      <c r="B124" s="11"/>
      <c r="C124" s="7" t="s">
        <v>160</v>
      </c>
      <c r="D124" s="8" t="s">
        <v>161</v>
      </c>
      <c r="E124" s="9">
        <v>80000</v>
      </c>
      <c r="F124" s="9">
        <v>80000</v>
      </c>
      <c r="G124" s="9">
        <v>0</v>
      </c>
      <c r="H124" s="30">
        <f t="shared" si="30"/>
        <v>0</v>
      </c>
    </row>
    <row r="125" spans="1:8" ht="24.75" customHeight="1" x14ac:dyDescent="0.25">
      <c r="A125" s="26"/>
      <c r="B125" s="85" t="s">
        <v>187</v>
      </c>
      <c r="C125" s="86"/>
      <c r="D125" s="78" t="s">
        <v>188</v>
      </c>
      <c r="E125" s="79">
        <f t="shared" ref="E125:H125" si="37">E126</f>
        <v>0</v>
      </c>
      <c r="F125" s="79">
        <f>F126</f>
        <v>45492</v>
      </c>
      <c r="G125" s="79">
        <f t="shared" si="37"/>
        <v>22746</v>
      </c>
      <c r="H125" s="79">
        <f t="shared" si="37"/>
        <v>50</v>
      </c>
    </row>
    <row r="126" spans="1:8" ht="21" customHeight="1" x14ac:dyDescent="0.25">
      <c r="A126" s="26"/>
      <c r="B126" s="150"/>
      <c r="C126" s="153"/>
      <c r="D126" s="32" t="s">
        <v>10</v>
      </c>
      <c r="E126" s="20">
        <f>E127</f>
        <v>0</v>
      </c>
      <c r="F126" s="20">
        <f>F127</f>
        <v>45492</v>
      </c>
      <c r="G126" s="20">
        <f>G127</f>
        <v>22746</v>
      </c>
      <c r="H126" s="20">
        <f>G126/F126*100</f>
        <v>50</v>
      </c>
    </row>
    <row r="127" spans="1:8" ht="51" customHeight="1" x14ac:dyDescent="0.25">
      <c r="A127" s="26"/>
      <c r="B127" s="151"/>
      <c r="C127" s="153" t="s">
        <v>112</v>
      </c>
      <c r="D127" s="8" t="s">
        <v>157</v>
      </c>
      <c r="E127" s="20">
        <v>0</v>
      </c>
      <c r="F127" s="20">
        <v>45492</v>
      </c>
      <c r="G127" s="20">
        <v>22746</v>
      </c>
      <c r="H127" s="20">
        <f>G127/F127*100</f>
        <v>50</v>
      </c>
    </row>
    <row r="128" spans="1:8" ht="23.25" customHeight="1" x14ac:dyDescent="0.25">
      <c r="A128" s="11"/>
      <c r="B128" s="76" t="s">
        <v>113</v>
      </c>
      <c r="C128" s="77"/>
      <c r="D128" s="78" t="s">
        <v>114</v>
      </c>
      <c r="E128" s="79">
        <f>E129</f>
        <v>250000</v>
      </c>
      <c r="F128" s="79">
        <f t="shared" ref="F128:G128" si="38">F129</f>
        <v>250000</v>
      </c>
      <c r="G128" s="79">
        <f t="shared" si="38"/>
        <v>139827.4</v>
      </c>
      <c r="H128" s="79">
        <f t="shared" ref="H128:H133" si="39">G128/F128*100</f>
        <v>55.930959999999999</v>
      </c>
    </row>
    <row r="129" spans="1:8" ht="20.25" customHeight="1" x14ac:dyDescent="0.25">
      <c r="A129" s="11"/>
      <c r="B129" s="70"/>
      <c r="C129" s="2"/>
      <c r="D129" s="68" t="s">
        <v>10</v>
      </c>
      <c r="E129" s="4">
        <f>E130+E131</f>
        <v>250000</v>
      </c>
      <c r="F129" s="4">
        <f t="shared" ref="F129:G129" si="40">F130+F131</f>
        <v>250000</v>
      </c>
      <c r="G129" s="4">
        <f t="shared" si="40"/>
        <v>139827.4</v>
      </c>
      <c r="H129" s="30">
        <f t="shared" si="39"/>
        <v>55.930959999999999</v>
      </c>
    </row>
    <row r="130" spans="1:8" ht="55.5" customHeight="1" x14ac:dyDescent="0.25">
      <c r="A130" s="11"/>
      <c r="B130" s="112"/>
      <c r="C130" s="25" t="s">
        <v>162</v>
      </c>
      <c r="D130" s="115" t="s">
        <v>163</v>
      </c>
      <c r="E130" s="4">
        <v>80000</v>
      </c>
      <c r="F130" s="4">
        <v>80000</v>
      </c>
      <c r="G130" s="4">
        <v>50268.1</v>
      </c>
      <c r="H130" s="30">
        <f>G130/F130*100</f>
        <v>62.835125000000005</v>
      </c>
    </row>
    <row r="131" spans="1:8" ht="18.75" customHeight="1" x14ac:dyDescent="0.25">
      <c r="A131" s="11"/>
      <c r="B131" s="11"/>
      <c r="C131" s="7" t="s">
        <v>15</v>
      </c>
      <c r="D131" s="8" t="s">
        <v>16</v>
      </c>
      <c r="E131" s="9">
        <v>170000</v>
      </c>
      <c r="F131" s="9">
        <v>170000</v>
      </c>
      <c r="G131" s="9">
        <v>89559.3</v>
      </c>
      <c r="H131" s="30">
        <f t="shared" si="39"/>
        <v>52.681941176470595</v>
      </c>
    </row>
    <row r="132" spans="1:8" ht="19.5" customHeight="1" x14ac:dyDescent="0.25">
      <c r="A132" s="1"/>
      <c r="B132" s="76" t="s">
        <v>115</v>
      </c>
      <c r="C132" s="77"/>
      <c r="D132" s="78" t="s">
        <v>27</v>
      </c>
      <c r="E132" s="79">
        <f>E133+E135</f>
        <v>412000</v>
      </c>
      <c r="F132" s="79">
        <f>F133+F135</f>
        <v>486377</v>
      </c>
      <c r="G132" s="79">
        <f>G133+G135</f>
        <v>0</v>
      </c>
      <c r="H132" s="79">
        <f t="shared" si="39"/>
        <v>0</v>
      </c>
    </row>
    <row r="133" spans="1:8" ht="18" customHeight="1" x14ac:dyDescent="0.25">
      <c r="A133" s="1"/>
      <c r="B133" s="70"/>
      <c r="C133" s="2"/>
      <c r="D133" s="68" t="s">
        <v>10</v>
      </c>
      <c r="E133" s="4">
        <f>E134</f>
        <v>12000</v>
      </c>
      <c r="F133" s="4">
        <f t="shared" ref="F133:G133" si="41">F134</f>
        <v>12000</v>
      </c>
      <c r="G133" s="4">
        <f t="shared" si="41"/>
        <v>0</v>
      </c>
      <c r="H133" s="30">
        <f t="shared" si="39"/>
        <v>0</v>
      </c>
    </row>
    <row r="134" spans="1:8" x14ac:dyDescent="0.25">
      <c r="A134" s="11"/>
      <c r="B134" s="11"/>
      <c r="C134" s="7" t="s">
        <v>21</v>
      </c>
      <c r="D134" s="8" t="s">
        <v>22</v>
      </c>
      <c r="E134" s="9">
        <v>12000</v>
      </c>
      <c r="F134" s="9">
        <v>12000</v>
      </c>
      <c r="G134" s="9">
        <v>0</v>
      </c>
      <c r="H134" s="30">
        <f>G134/F134*100</f>
        <v>0</v>
      </c>
    </row>
    <row r="135" spans="1:8" ht="20.25" customHeight="1" x14ac:dyDescent="0.25">
      <c r="A135" s="11"/>
      <c r="B135" s="11"/>
      <c r="C135" s="7"/>
      <c r="D135" s="15" t="s">
        <v>23</v>
      </c>
      <c r="E135" s="9">
        <f>E136</f>
        <v>400000</v>
      </c>
      <c r="F135" s="9">
        <f>F136</f>
        <v>474377</v>
      </c>
      <c r="G135" s="9">
        <f>G136</f>
        <v>0</v>
      </c>
      <c r="H135" s="30">
        <f>G135/F135*100</f>
        <v>0</v>
      </c>
    </row>
    <row r="136" spans="1:8" ht="66.75" customHeight="1" x14ac:dyDescent="0.25">
      <c r="A136" s="11"/>
      <c r="B136" s="11"/>
      <c r="C136" s="7" t="s">
        <v>164</v>
      </c>
      <c r="D136" s="8" t="s">
        <v>165</v>
      </c>
      <c r="E136" s="9">
        <v>400000</v>
      </c>
      <c r="F136" s="9">
        <v>474377</v>
      </c>
      <c r="G136" s="9">
        <v>0</v>
      </c>
      <c r="H136" s="30">
        <f>G136/F136*100</f>
        <v>0</v>
      </c>
    </row>
    <row r="137" spans="1:8" ht="21.75" customHeight="1" x14ac:dyDescent="0.25">
      <c r="A137" s="72" t="s">
        <v>117</v>
      </c>
      <c r="B137" s="72"/>
      <c r="C137" s="72"/>
      <c r="D137" s="73" t="s">
        <v>118</v>
      </c>
      <c r="E137" s="74">
        <f>E138+E142+E145+E148+E151+E154</f>
        <v>226100</v>
      </c>
      <c r="F137" s="74">
        <f t="shared" ref="F137:G137" si="42">F138+F142+F145+F148+F151+F154</f>
        <v>242394</v>
      </c>
      <c r="G137" s="74">
        <f t="shared" si="42"/>
        <v>170826</v>
      </c>
      <c r="H137" s="74">
        <f t="shared" ref="H137:H189" si="43">G137/F137*100</f>
        <v>70.474516695957817</v>
      </c>
    </row>
    <row r="138" spans="1:8" ht="101.25" customHeight="1" x14ac:dyDescent="0.25">
      <c r="A138" s="1"/>
      <c r="B138" s="76" t="s">
        <v>121</v>
      </c>
      <c r="C138" s="77"/>
      <c r="D138" s="78" t="s">
        <v>122</v>
      </c>
      <c r="E138" s="79">
        <f>SUM(E140:E141)</f>
        <v>26500</v>
      </c>
      <c r="F138" s="79">
        <f>SUM(F140:F141)</f>
        <v>25200</v>
      </c>
      <c r="G138" s="79">
        <f>SUM(G140:G141)</f>
        <v>12613</v>
      </c>
      <c r="H138" s="80">
        <f t="shared" si="43"/>
        <v>50.051587301587297</v>
      </c>
    </row>
    <row r="139" spans="1:8" ht="21" customHeight="1" x14ac:dyDescent="0.25">
      <c r="A139" s="1"/>
      <c r="B139" s="70"/>
      <c r="C139" s="2"/>
      <c r="D139" s="68" t="s">
        <v>10</v>
      </c>
      <c r="E139" s="4">
        <f>E140+E141</f>
        <v>26500</v>
      </c>
      <c r="F139" s="4">
        <f>F140+F141</f>
        <v>25200</v>
      </c>
      <c r="G139" s="4">
        <f>G140+G141</f>
        <v>12613</v>
      </c>
      <c r="H139" s="13">
        <f t="shared" si="43"/>
        <v>50.051587301587297</v>
      </c>
    </row>
    <row r="140" spans="1:8" ht="67.5" customHeight="1" x14ac:dyDescent="0.25">
      <c r="A140" s="11"/>
      <c r="B140" s="11"/>
      <c r="C140" s="7" t="s">
        <v>30</v>
      </c>
      <c r="D140" s="8" t="s">
        <v>31</v>
      </c>
      <c r="E140" s="9">
        <v>6100</v>
      </c>
      <c r="F140" s="9">
        <v>5800</v>
      </c>
      <c r="G140" s="9">
        <v>3409</v>
      </c>
      <c r="H140" s="13">
        <f t="shared" si="43"/>
        <v>58.775862068965509</v>
      </c>
    </row>
    <row r="141" spans="1:8" ht="48" customHeight="1" x14ac:dyDescent="0.25">
      <c r="A141" s="11"/>
      <c r="B141" s="11"/>
      <c r="C141" s="7" t="s">
        <v>112</v>
      </c>
      <c r="D141" s="8" t="s">
        <v>119</v>
      </c>
      <c r="E141" s="9">
        <v>20400</v>
      </c>
      <c r="F141" s="9">
        <v>19400</v>
      </c>
      <c r="G141" s="9">
        <v>9204</v>
      </c>
      <c r="H141" s="13">
        <f t="shared" si="43"/>
        <v>47.443298969072167</v>
      </c>
    </row>
    <row r="142" spans="1:8" ht="39.75" customHeight="1" x14ac:dyDescent="0.25">
      <c r="A142" s="1"/>
      <c r="B142" s="76" t="s">
        <v>123</v>
      </c>
      <c r="C142" s="77"/>
      <c r="D142" s="78" t="s">
        <v>124</v>
      </c>
      <c r="E142" s="79">
        <f>E144</f>
        <v>1700</v>
      </c>
      <c r="F142" s="79">
        <f>F144</f>
        <v>3100</v>
      </c>
      <c r="G142" s="79">
        <f>G144</f>
        <v>1765</v>
      </c>
      <c r="H142" s="80">
        <f t="shared" si="43"/>
        <v>56.935483870967744</v>
      </c>
    </row>
    <row r="143" spans="1:8" ht="19.5" customHeight="1" x14ac:dyDescent="0.25">
      <c r="A143" s="1"/>
      <c r="B143" s="70"/>
      <c r="C143" s="2"/>
      <c r="D143" s="10" t="s">
        <v>10</v>
      </c>
      <c r="E143" s="30">
        <f>E144</f>
        <v>1700</v>
      </c>
      <c r="F143" s="30">
        <f>F144</f>
        <v>3100</v>
      </c>
      <c r="G143" s="30">
        <f>G144</f>
        <v>1765</v>
      </c>
      <c r="H143" s="28">
        <f t="shared" si="43"/>
        <v>56.935483870967744</v>
      </c>
    </row>
    <row r="144" spans="1:8" ht="46.5" customHeight="1" x14ac:dyDescent="0.25">
      <c r="A144" s="11"/>
      <c r="B144" s="11"/>
      <c r="C144" s="7" t="s">
        <v>112</v>
      </c>
      <c r="D144" s="8" t="s">
        <v>119</v>
      </c>
      <c r="E144" s="9">
        <v>1700</v>
      </c>
      <c r="F144" s="9">
        <v>3100</v>
      </c>
      <c r="G144" s="9">
        <v>1765</v>
      </c>
      <c r="H144" s="28">
        <f t="shared" si="43"/>
        <v>56.935483870967744</v>
      </c>
    </row>
    <row r="145" spans="1:8" ht="25.5" customHeight="1" x14ac:dyDescent="0.25">
      <c r="A145" s="11"/>
      <c r="B145" s="88" t="s">
        <v>125</v>
      </c>
      <c r="C145" s="76"/>
      <c r="D145" s="78" t="s">
        <v>126</v>
      </c>
      <c r="E145" s="79">
        <f t="shared" ref="E145:G146" si="44">E146</f>
        <v>0</v>
      </c>
      <c r="F145" s="79">
        <f t="shared" si="44"/>
        <v>194</v>
      </c>
      <c r="G145" s="79">
        <f t="shared" si="44"/>
        <v>148</v>
      </c>
      <c r="H145" s="80">
        <f t="shared" si="43"/>
        <v>76.288659793814432</v>
      </c>
    </row>
    <row r="146" spans="1:8" ht="19.5" customHeight="1" x14ac:dyDescent="0.25">
      <c r="A146" s="11"/>
      <c r="B146" s="17"/>
      <c r="C146" s="31"/>
      <c r="D146" s="27" t="s">
        <v>127</v>
      </c>
      <c r="E146" s="20">
        <f t="shared" si="44"/>
        <v>0</v>
      </c>
      <c r="F146" s="20">
        <f t="shared" si="44"/>
        <v>194</v>
      </c>
      <c r="G146" s="20">
        <f t="shared" si="44"/>
        <v>148</v>
      </c>
      <c r="H146" s="21">
        <f t="shared" si="43"/>
        <v>76.288659793814432</v>
      </c>
    </row>
    <row r="147" spans="1:8" ht="73.5" customHeight="1" x14ac:dyDescent="0.25">
      <c r="A147" s="11"/>
      <c r="B147" s="33"/>
      <c r="C147" s="31" t="s">
        <v>30</v>
      </c>
      <c r="D147" s="32" t="s">
        <v>31</v>
      </c>
      <c r="E147" s="20">
        <v>0</v>
      </c>
      <c r="F147" s="20">
        <v>194</v>
      </c>
      <c r="G147" s="20">
        <v>148</v>
      </c>
      <c r="H147" s="21">
        <f t="shared" si="43"/>
        <v>76.288659793814432</v>
      </c>
    </row>
    <row r="148" spans="1:8" ht="21" customHeight="1" x14ac:dyDescent="0.25">
      <c r="A148" s="1"/>
      <c r="B148" s="76" t="s">
        <v>128</v>
      </c>
      <c r="C148" s="77"/>
      <c r="D148" s="78" t="s">
        <v>129</v>
      </c>
      <c r="E148" s="79">
        <f>E150</f>
        <v>111100</v>
      </c>
      <c r="F148" s="79">
        <f>F150</f>
        <v>118500</v>
      </c>
      <c r="G148" s="79">
        <f>G150</f>
        <v>105800</v>
      </c>
      <c r="H148" s="80">
        <f t="shared" si="43"/>
        <v>89.28270042194093</v>
      </c>
    </row>
    <row r="149" spans="1:8" ht="15.75" customHeight="1" x14ac:dyDescent="0.25">
      <c r="A149" s="1"/>
      <c r="B149" s="70"/>
      <c r="C149" s="2"/>
      <c r="D149" s="68" t="s">
        <v>10</v>
      </c>
      <c r="E149" s="4">
        <f>E150</f>
        <v>111100</v>
      </c>
      <c r="F149" s="4">
        <f>F150</f>
        <v>118500</v>
      </c>
      <c r="G149" s="4">
        <f>G150</f>
        <v>105800</v>
      </c>
      <c r="H149" s="13">
        <f t="shared" si="43"/>
        <v>89.28270042194093</v>
      </c>
    </row>
    <row r="150" spans="1:8" ht="45" customHeight="1" x14ac:dyDescent="0.25">
      <c r="A150" s="11"/>
      <c r="B150" s="11"/>
      <c r="C150" s="7" t="s">
        <v>112</v>
      </c>
      <c r="D150" s="8" t="s">
        <v>119</v>
      </c>
      <c r="E150" s="9">
        <v>111100</v>
      </c>
      <c r="F150" s="9">
        <v>118500</v>
      </c>
      <c r="G150" s="9">
        <v>105800</v>
      </c>
      <c r="H150" s="13">
        <f t="shared" si="43"/>
        <v>89.28270042194093</v>
      </c>
    </row>
    <row r="151" spans="1:8" ht="22.5" customHeight="1" x14ac:dyDescent="0.25">
      <c r="A151" s="1"/>
      <c r="B151" s="76" t="s">
        <v>130</v>
      </c>
      <c r="C151" s="77"/>
      <c r="D151" s="78" t="s">
        <v>131</v>
      </c>
      <c r="E151" s="79">
        <f>E153</f>
        <v>56800</v>
      </c>
      <c r="F151" s="79">
        <f>F153</f>
        <v>56400</v>
      </c>
      <c r="G151" s="79">
        <f>SUM(G153:G153)</f>
        <v>29000</v>
      </c>
      <c r="H151" s="80">
        <f t="shared" si="43"/>
        <v>51.418439716312058</v>
      </c>
    </row>
    <row r="152" spans="1:8" ht="21" customHeight="1" x14ac:dyDescent="0.25">
      <c r="A152" s="1"/>
      <c r="B152" s="70"/>
      <c r="C152" s="2"/>
      <c r="D152" s="68" t="s">
        <v>10</v>
      </c>
      <c r="E152" s="4">
        <f>SUM(E153:E153)</f>
        <v>56800</v>
      </c>
      <c r="F152" s="4">
        <f>SUM(F153:F153)</f>
        <v>56400</v>
      </c>
      <c r="G152" s="4">
        <f>SUM(G153:G153)</f>
        <v>29000</v>
      </c>
      <c r="H152" s="13">
        <f t="shared" si="43"/>
        <v>51.418439716312058</v>
      </c>
    </row>
    <row r="153" spans="1:8" ht="42" customHeight="1" x14ac:dyDescent="0.25">
      <c r="A153" s="11"/>
      <c r="B153" s="34"/>
      <c r="C153" s="7" t="s">
        <v>112</v>
      </c>
      <c r="D153" s="8" t="s">
        <v>119</v>
      </c>
      <c r="E153" s="9">
        <v>56800</v>
      </c>
      <c r="F153" s="9">
        <v>56400</v>
      </c>
      <c r="G153" s="9">
        <v>29000</v>
      </c>
      <c r="H153" s="13">
        <f t="shared" si="43"/>
        <v>51.418439716312058</v>
      </c>
    </row>
    <row r="154" spans="1:8" ht="25.5" customHeight="1" x14ac:dyDescent="0.25">
      <c r="A154" s="11"/>
      <c r="B154" s="132" t="s">
        <v>176</v>
      </c>
      <c r="C154" s="76"/>
      <c r="D154" s="78" t="s">
        <v>177</v>
      </c>
      <c r="E154" s="79">
        <f>E156</f>
        <v>30000</v>
      </c>
      <c r="F154" s="79">
        <f t="shared" ref="F154:H154" si="45">F156</f>
        <v>39000</v>
      </c>
      <c r="G154" s="79">
        <f t="shared" si="45"/>
        <v>21500</v>
      </c>
      <c r="H154" s="79">
        <f t="shared" si="45"/>
        <v>55.128205128205131</v>
      </c>
    </row>
    <row r="155" spans="1:8" ht="19.5" customHeight="1" x14ac:dyDescent="0.25">
      <c r="A155" s="11"/>
      <c r="B155" s="159"/>
      <c r="C155" s="2"/>
      <c r="D155" s="68" t="s">
        <v>10</v>
      </c>
      <c r="E155" s="4">
        <f>E156</f>
        <v>30000</v>
      </c>
      <c r="F155" s="4">
        <f>F156</f>
        <v>39000</v>
      </c>
      <c r="G155" s="4">
        <f>G156</f>
        <v>21500</v>
      </c>
      <c r="H155" s="13">
        <f t="shared" ref="H155:H156" si="46">G155/F155*100</f>
        <v>55.128205128205131</v>
      </c>
    </row>
    <row r="156" spans="1:8" ht="46.5" customHeight="1" x14ac:dyDescent="0.25">
      <c r="A156" s="11"/>
      <c r="B156" s="133"/>
      <c r="C156" s="31" t="s">
        <v>112</v>
      </c>
      <c r="D156" s="32" t="s">
        <v>178</v>
      </c>
      <c r="E156" s="20">
        <v>30000</v>
      </c>
      <c r="F156" s="20">
        <v>39000</v>
      </c>
      <c r="G156" s="20">
        <v>21500</v>
      </c>
      <c r="H156" s="13">
        <f t="shared" si="46"/>
        <v>55.128205128205131</v>
      </c>
    </row>
    <row r="157" spans="1:8" ht="25.5" customHeight="1" x14ac:dyDescent="0.25">
      <c r="A157" s="72" t="s">
        <v>132</v>
      </c>
      <c r="B157" s="72"/>
      <c r="C157" s="72"/>
      <c r="D157" s="73" t="s">
        <v>133</v>
      </c>
      <c r="E157" s="74">
        <f>E158</f>
        <v>0</v>
      </c>
      <c r="F157" s="74">
        <f>F158</f>
        <v>4430</v>
      </c>
      <c r="G157" s="74">
        <f>G158</f>
        <v>4430</v>
      </c>
      <c r="H157" s="75">
        <f t="shared" si="43"/>
        <v>100</v>
      </c>
    </row>
    <row r="158" spans="1:8" ht="20.25" customHeight="1" x14ac:dyDescent="0.25">
      <c r="A158" s="173"/>
      <c r="B158" s="76" t="s">
        <v>134</v>
      </c>
      <c r="C158" s="77"/>
      <c r="D158" s="78" t="s">
        <v>135</v>
      </c>
      <c r="E158" s="79">
        <f>E160</f>
        <v>0</v>
      </c>
      <c r="F158" s="79">
        <f>F160</f>
        <v>4430</v>
      </c>
      <c r="G158" s="79">
        <f>G160</f>
        <v>4430</v>
      </c>
      <c r="H158" s="80">
        <f t="shared" si="43"/>
        <v>100</v>
      </c>
    </row>
    <row r="159" spans="1:8" ht="21" customHeight="1" x14ac:dyDescent="0.25">
      <c r="A159" s="1"/>
      <c r="B159" s="70"/>
      <c r="C159" s="2"/>
      <c r="D159" s="68" t="s">
        <v>10</v>
      </c>
      <c r="E159" s="4">
        <f>E160</f>
        <v>0</v>
      </c>
      <c r="F159" s="4">
        <f>F160</f>
        <v>4430</v>
      </c>
      <c r="G159" s="4">
        <f>G160</f>
        <v>4430</v>
      </c>
      <c r="H159" s="13">
        <f t="shared" si="43"/>
        <v>100</v>
      </c>
    </row>
    <row r="160" spans="1:8" ht="47.25" customHeight="1" x14ac:dyDescent="0.25">
      <c r="A160" s="11"/>
      <c r="B160" s="11"/>
      <c r="C160" s="61" t="s">
        <v>112</v>
      </c>
      <c r="D160" s="62" t="s">
        <v>119</v>
      </c>
      <c r="E160" s="63">
        <v>0</v>
      </c>
      <c r="F160" s="63">
        <v>4430</v>
      </c>
      <c r="G160" s="63">
        <v>4430</v>
      </c>
      <c r="H160" s="64">
        <f t="shared" si="43"/>
        <v>100</v>
      </c>
    </row>
    <row r="161" spans="1:8" ht="22.5" customHeight="1" x14ac:dyDescent="0.25">
      <c r="A161" s="138" t="s">
        <v>179</v>
      </c>
      <c r="B161" s="138"/>
      <c r="C161" s="138"/>
      <c r="D161" s="165" t="s">
        <v>180</v>
      </c>
      <c r="E161" s="152">
        <f>SUM(E162+E165+E169+E172)</f>
        <v>5145000</v>
      </c>
      <c r="F161" s="152">
        <f>SUM(F162+F165+F169+F172)</f>
        <v>5147411.08</v>
      </c>
      <c r="G161" s="152">
        <f>SUM(G162+G165+G169+G172)</f>
        <v>2748527.25</v>
      </c>
      <c r="H161" s="152">
        <f>SUM(H162+H165)</f>
        <v>105.14666974914746</v>
      </c>
    </row>
    <row r="162" spans="1:8" ht="21.75" customHeight="1" x14ac:dyDescent="0.25">
      <c r="A162" s="190"/>
      <c r="B162" s="135" t="s">
        <v>181</v>
      </c>
      <c r="C162" s="135"/>
      <c r="D162" s="136" t="s">
        <v>169</v>
      </c>
      <c r="E162" s="137">
        <f>E164</f>
        <v>3550000</v>
      </c>
      <c r="F162" s="137">
        <f t="shared" ref="F162:H162" si="47">F164</f>
        <v>3534000</v>
      </c>
      <c r="G162" s="137">
        <f t="shared" si="47"/>
        <v>1932143</v>
      </c>
      <c r="H162" s="137">
        <f t="shared" si="47"/>
        <v>54.672976796830788</v>
      </c>
    </row>
    <row r="163" spans="1:8" ht="21" customHeight="1" x14ac:dyDescent="0.25">
      <c r="A163" s="190"/>
      <c r="B163" s="159"/>
      <c r="C163" s="2"/>
      <c r="D163" s="68" t="s">
        <v>10</v>
      </c>
      <c r="E163" s="4">
        <f>E164</f>
        <v>3550000</v>
      </c>
      <c r="F163" s="4">
        <f>F164</f>
        <v>3534000</v>
      </c>
      <c r="G163" s="4">
        <f>G164</f>
        <v>1932143</v>
      </c>
      <c r="H163" s="13">
        <f t="shared" ref="H163:H164" si="48">G163/F163*100</f>
        <v>54.672976796830788</v>
      </c>
    </row>
    <row r="164" spans="1:8" ht="92.25" customHeight="1" x14ac:dyDescent="0.25">
      <c r="A164" s="190"/>
      <c r="B164" s="162"/>
      <c r="C164" s="142" t="s">
        <v>170</v>
      </c>
      <c r="D164" s="23" t="s">
        <v>182</v>
      </c>
      <c r="E164" s="143">
        <v>3550000</v>
      </c>
      <c r="F164" s="144">
        <v>3534000</v>
      </c>
      <c r="G164" s="145">
        <v>1932143</v>
      </c>
      <c r="H164" s="13">
        <f t="shared" si="48"/>
        <v>54.672976796830788</v>
      </c>
    </row>
    <row r="165" spans="1:8" ht="70.5" customHeight="1" x14ac:dyDescent="0.25">
      <c r="A165" s="190"/>
      <c r="B165" s="134" t="s">
        <v>183</v>
      </c>
      <c r="C165" s="135"/>
      <c r="D165" s="136" t="s">
        <v>120</v>
      </c>
      <c r="E165" s="146">
        <f>E167+E168</f>
        <v>1595000</v>
      </c>
      <c r="F165" s="146">
        <f>F167+F168</f>
        <v>1609209.08</v>
      </c>
      <c r="G165" s="146">
        <f>G167+G168</f>
        <v>812227.25</v>
      </c>
      <c r="H165" s="146">
        <f>G165/F165*100</f>
        <v>50.473692952316675</v>
      </c>
    </row>
    <row r="166" spans="1:8" ht="21" customHeight="1" x14ac:dyDescent="0.25">
      <c r="A166" s="190"/>
      <c r="B166" s="159"/>
      <c r="C166" s="2"/>
      <c r="D166" s="68" t="s">
        <v>10</v>
      </c>
      <c r="E166" s="4">
        <f>E167</f>
        <v>1595000</v>
      </c>
      <c r="F166" s="4">
        <f>F167</f>
        <v>1606000</v>
      </c>
      <c r="G166" s="4">
        <f>G167</f>
        <v>805916</v>
      </c>
      <c r="H166" s="13">
        <f t="shared" ref="H166:H168" si="49">G166/F166*100</f>
        <v>50.181569115815691</v>
      </c>
    </row>
    <row r="167" spans="1:8" ht="69.75" customHeight="1" x14ac:dyDescent="0.25">
      <c r="A167" s="190"/>
      <c r="B167" s="166"/>
      <c r="C167" s="148" t="s">
        <v>30</v>
      </c>
      <c r="D167" s="149" t="s">
        <v>184</v>
      </c>
      <c r="E167" s="145">
        <v>1595000</v>
      </c>
      <c r="F167" s="145">
        <v>1606000</v>
      </c>
      <c r="G167" s="145">
        <v>805916</v>
      </c>
      <c r="H167" s="13">
        <f t="shared" si="49"/>
        <v>50.181569115815691</v>
      </c>
    </row>
    <row r="168" spans="1:8" ht="66.75" customHeight="1" x14ac:dyDescent="0.25">
      <c r="A168" s="26"/>
      <c r="B168" s="161"/>
      <c r="C168" s="148" t="s">
        <v>50</v>
      </c>
      <c r="D168" s="149" t="s">
        <v>51</v>
      </c>
      <c r="E168" s="145">
        <v>0</v>
      </c>
      <c r="F168" s="145">
        <v>3209.08</v>
      </c>
      <c r="G168" s="145">
        <v>6311.25</v>
      </c>
      <c r="H168" s="13">
        <f t="shared" si="49"/>
        <v>196.66851558702183</v>
      </c>
    </row>
    <row r="169" spans="1:8" ht="19.5" customHeight="1" x14ac:dyDescent="0.25">
      <c r="A169" s="26"/>
      <c r="B169" s="85" t="s">
        <v>189</v>
      </c>
      <c r="C169" s="85"/>
      <c r="D169" s="95" t="s">
        <v>199</v>
      </c>
      <c r="E169" s="96">
        <f>E171</f>
        <v>0</v>
      </c>
      <c r="F169" s="96">
        <f>F171</f>
        <v>78</v>
      </c>
      <c r="G169" s="96">
        <f>G171</f>
        <v>33</v>
      </c>
      <c r="H169" s="147">
        <f>G169/F169*100</f>
        <v>42.307692307692307</v>
      </c>
    </row>
    <row r="170" spans="1:8" ht="19.5" customHeight="1" x14ac:dyDescent="0.25">
      <c r="A170" s="26"/>
      <c r="B170" s="159"/>
      <c r="C170" s="2"/>
      <c r="D170" s="68" t="s">
        <v>10</v>
      </c>
      <c r="E170" s="4">
        <f>E171</f>
        <v>0</v>
      </c>
      <c r="F170" s="4">
        <f>F171</f>
        <v>78</v>
      </c>
      <c r="G170" s="4">
        <f>G171</f>
        <v>33</v>
      </c>
      <c r="H170" s="13">
        <f t="shared" ref="H170:H171" si="50">G170/F170*100</f>
        <v>42.307692307692307</v>
      </c>
    </row>
    <row r="171" spans="1:8" ht="64.5" customHeight="1" x14ac:dyDescent="0.25">
      <c r="A171" s="26"/>
      <c r="B171" s="161"/>
      <c r="C171" s="148" t="s">
        <v>30</v>
      </c>
      <c r="D171" s="149" t="s">
        <v>184</v>
      </c>
      <c r="E171" s="145">
        <v>0</v>
      </c>
      <c r="F171" s="145">
        <v>78</v>
      </c>
      <c r="G171" s="145">
        <v>33</v>
      </c>
      <c r="H171" s="13">
        <f t="shared" si="50"/>
        <v>42.307692307692307</v>
      </c>
    </row>
    <row r="172" spans="1:8" ht="19.5" customHeight="1" x14ac:dyDescent="0.25">
      <c r="A172" s="26"/>
      <c r="B172" s="85" t="s">
        <v>190</v>
      </c>
      <c r="C172" s="85"/>
      <c r="D172" s="95" t="s">
        <v>27</v>
      </c>
      <c r="E172" s="96">
        <f>E174</f>
        <v>0</v>
      </c>
      <c r="F172" s="96">
        <f t="shared" ref="F172:G172" si="51">F174</f>
        <v>4124</v>
      </c>
      <c r="G172" s="96">
        <f t="shared" si="51"/>
        <v>4124</v>
      </c>
      <c r="H172" s="96">
        <f>G172/F172*100</f>
        <v>100</v>
      </c>
    </row>
    <row r="173" spans="1:8" ht="17.25" customHeight="1" x14ac:dyDescent="0.25">
      <c r="A173" s="26"/>
      <c r="B173" s="159"/>
      <c r="C173" s="2"/>
      <c r="D173" s="68" t="s">
        <v>10</v>
      </c>
      <c r="E173" s="4">
        <f>E174</f>
        <v>0</v>
      </c>
      <c r="F173" s="4">
        <f>F174</f>
        <v>4124</v>
      </c>
      <c r="G173" s="4">
        <f>G174</f>
        <v>4124</v>
      </c>
      <c r="H173" s="13">
        <f t="shared" ref="H173:H174" si="52">G173/F173*100</f>
        <v>100</v>
      </c>
    </row>
    <row r="174" spans="1:8" ht="65.25" customHeight="1" x14ac:dyDescent="0.25">
      <c r="A174" s="34"/>
      <c r="B174" s="161"/>
      <c r="C174" s="148" t="s">
        <v>30</v>
      </c>
      <c r="D174" s="149" t="s">
        <v>184</v>
      </c>
      <c r="E174" s="145">
        <v>0</v>
      </c>
      <c r="F174" s="145">
        <v>4124</v>
      </c>
      <c r="G174" s="145">
        <v>4124</v>
      </c>
      <c r="H174" s="13">
        <f t="shared" si="52"/>
        <v>100</v>
      </c>
    </row>
    <row r="175" spans="1:8" ht="20.25" customHeight="1" x14ac:dyDescent="0.25">
      <c r="A175" s="72" t="s">
        <v>136</v>
      </c>
      <c r="B175" s="125"/>
      <c r="C175" s="121"/>
      <c r="D175" s="139" t="s">
        <v>137</v>
      </c>
      <c r="E175" s="140">
        <f>E176+E184+E187</f>
        <v>411130</v>
      </c>
      <c r="F175" s="140">
        <f t="shared" ref="F175:G175" si="53">F176+F184+F187</f>
        <v>515377.38</v>
      </c>
      <c r="G175" s="140">
        <f t="shared" si="53"/>
        <v>208022.66</v>
      </c>
      <c r="H175" s="141">
        <f t="shared" si="43"/>
        <v>40.363172322386362</v>
      </c>
    </row>
    <row r="176" spans="1:8" ht="18" customHeight="1" x14ac:dyDescent="0.25">
      <c r="A176" s="1"/>
      <c r="B176" s="93" t="s">
        <v>138</v>
      </c>
      <c r="C176" s="94"/>
      <c r="D176" s="95" t="s">
        <v>139</v>
      </c>
      <c r="E176" s="96">
        <f>E177</f>
        <v>401130</v>
      </c>
      <c r="F176" s="96">
        <f t="shared" ref="F176:G176" si="54">F177</f>
        <v>403333.07</v>
      </c>
      <c r="G176" s="96">
        <f t="shared" si="54"/>
        <v>196510.2</v>
      </c>
      <c r="H176" s="108">
        <f t="shared" si="43"/>
        <v>48.721569000032652</v>
      </c>
    </row>
    <row r="177" spans="1:9" ht="17.25" customHeight="1" x14ac:dyDescent="0.25">
      <c r="A177" s="42"/>
      <c r="B177" s="179"/>
      <c r="C177" s="43"/>
      <c r="D177" s="46" t="s">
        <v>10</v>
      </c>
      <c r="E177" s="48">
        <f>E178+E179+E180+E181+E182+E183</f>
        <v>401130</v>
      </c>
      <c r="F177" s="48">
        <f t="shared" ref="F177:G177" si="55">F178+F179+F180+F181+F182+F183</f>
        <v>403333.07</v>
      </c>
      <c r="G177" s="48">
        <f t="shared" si="55"/>
        <v>196510.2</v>
      </c>
      <c r="H177" s="109">
        <f>G177/F177*100</f>
        <v>48.721569000032652</v>
      </c>
    </row>
    <row r="178" spans="1:9" ht="54" customHeight="1" x14ac:dyDescent="0.25">
      <c r="A178" s="42"/>
      <c r="B178" s="180"/>
      <c r="C178" s="50" t="s">
        <v>85</v>
      </c>
      <c r="D178" s="47" t="s">
        <v>203</v>
      </c>
      <c r="E178" s="49">
        <v>400000</v>
      </c>
      <c r="F178" s="49">
        <v>400000</v>
      </c>
      <c r="G178" s="60">
        <v>192939.4</v>
      </c>
      <c r="H178" s="110">
        <f>G178/F178*100</f>
        <v>48.234849999999994</v>
      </c>
    </row>
    <row r="179" spans="1:9" ht="122.25" customHeight="1" x14ac:dyDescent="0.25">
      <c r="A179" s="42"/>
      <c r="B179" s="180"/>
      <c r="C179" s="50" t="s">
        <v>168</v>
      </c>
      <c r="D179" s="47" t="s">
        <v>198</v>
      </c>
      <c r="E179" s="49">
        <v>0</v>
      </c>
      <c r="F179" s="49">
        <v>2000</v>
      </c>
      <c r="G179" s="60">
        <v>2700</v>
      </c>
      <c r="H179" s="110">
        <f t="shared" ref="H179:H183" si="56">G179/F179*100</f>
        <v>135</v>
      </c>
    </row>
    <row r="180" spans="1:9" ht="45" customHeight="1" x14ac:dyDescent="0.25">
      <c r="A180" s="42"/>
      <c r="B180" s="180"/>
      <c r="C180" s="50" t="s">
        <v>185</v>
      </c>
      <c r="D180" s="154" t="s">
        <v>196</v>
      </c>
      <c r="E180" s="49">
        <v>0</v>
      </c>
      <c r="F180" s="49">
        <v>854.4</v>
      </c>
      <c r="G180" s="60">
        <v>403.2</v>
      </c>
      <c r="H180" s="110">
        <f t="shared" si="56"/>
        <v>47.191011235955052</v>
      </c>
    </row>
    <row r="181" spans="1:9" x14ac:dyDescent="0.25">
      <c r="A181" s="42"/>
      <c r="B181" s="180"/>
      <c r="C181" s="50" t="s">
        <v>11</v>
      </c>
      <c r="D181" s="8" t="s">
        <v>12</v>
      </c>
      <c r="E181" s="49">
        <v>1130</v>
      </c>
      <c r="F181" s="49">
        <v>275.60000000000002</v>
      </c>
      <c r="G181" s="60">
        <v>0</v>
      </c>
      <c r="H181" s="110">
        <f t="shared" si="56"/>
        <v>0</v>
      </c>
    </row>
    <row r="182" spans="1:9" ht="21" customHeight="1" x14ac:dyDescent="0.25">
      <c r="A182" s="42"/>
      <c r="B182" s="180"/>
      <c r="C182" s="50" t="s">
        <v>77</v>
      </c>
      <c r="D182" s="8" t="s">
        <v>78</v>
      </c>
      <c r="E182" s="49">
        <v>0</v>
      </c>
      <c r="F182" s="49">
        <v>80.2</v>
      </c>
      <c r="G182" s="60">
        <v>80.2</v>
      </c>
      <c r="H182" s="110">
        <f t="shared" si="56"/>
        <v>100</v>
      </c>
    </row>
    <row r="183" spans="1:9" ht="16.5" customHeight="1" x14ac:dyDescent="0.25">
      <c r="A183" s="42"/>
      <c r="B183" s="180"/>
      <c r="C183" s="50" t="s">
        <v>21</v>
      </c>
      <c r="D183" s="8" t="s">
        <v>22</v>
      </c>
      <c r="E183" s="49">
        <v>0</v>
      </c>
      <c r="F183" s="49">
        <v>122.87</v>
      </c>
      <c r="G183" s="60">
        <v>387.4</v>
      </c>
      <c r="H183" s="110">
        <f t="shared" si="56"/>
        <v>315.29258565964022</v>
      </c>
    </row>
    <row r="184" spans="1:9" ht="40.5" customHeight="1" x14ac:dyDescent="0.25">
      <c r="A184" s="11"/>
      <c r="B184" s="76" t="s">
        <v>141</v>
      </c>
      <c r="C184" s="77"/>
      <c r="D184" s="78" t="s">
        <v>142</v>
      </c>
      <c r="E184" s="79">
        <f>E186</f>
        <v>10000</v>
      </c>
      <c r="F184" s="79">
        <f>F185</f>
        <v>10000</v>
      </c>
      <c r="G184" s="79">
        <f>G185</f>
        <v>6512.46</v>
      </c>
      <c r="H184" s="80">
        <f t="shared" si="43"/>
        <v>65.124600000000001</v>
      </c>
    </row>
    <row r="185" spans="1:9" ht="18" customHeight="1" x14ac:dyDescent="0.25">
      <c r="A185" s="11"/>
      <c r="B185" s="114"/>
      <c r="C185" s="117"/>
      <c r="D185" s="118" t="s">
        <v>10</v>
      </c>
      <c r="E185" s="44">
        <f>E186</f>
        <v>10000</v>
      </c>
      <c r="F185" s="44">
        <f>F186</f>
        <v>10000</v>
      </c>
      <c r="G185" s="44">
        <f>G186</f>
        <v>6512.46</v>
      </c>
      <c r="H185" s="45">
        <f t="shared" si="43"/>
        <v>65.124600000000001</v>
      </c>
    </row>
    <row r="186" spans="1:9" ht="15" customHeight="1" x14ac:dyDescent="0.25">
      <c r="A186" s="11"/>
      <c r="B186" s="11"/>
      <c r="C186" s="7" t="s">
        <v>11</v>
      </c>
      <c r="D186" s="8" t="s">
        <v>12</v>
      </c>
      <c r="E186" s="9">
        <v>10000</v>
      </c>
      <c r="F186" s="9">
        <v>10000</v>
      </c>
      <c r="G186" s="9">
        <v>6512.46</v>
      </c>
      <c r="H186" s="13">
        <f t="shared" si="43"/>
        <v>65.124600000000001</v>
      </c>
    </row>
    <row r="187" spans="1:9" ht="18.75" customHeight="1" x14ac:dyDescent="0.25">
      <c r="A187" s="11"/>
      <c r="B187" s="76" t="s">
        <v>143</v>
      </c>
      <c r="C187" s="77"/>
      <c r="D187" s="78" t="s">
        <v>27</v>
      </c>
      <c r="E187" s="79">
        <f>E188</f>
        <v>0</v>
      </c>
      <c r="F187" s="79">
        <f t="shared" ref="F187:G187" si="57">F188</f>
        <v>102044.31</v>
      </c>
      <c r="G187" s="79">
        <f t="shared" si="57"/>
        <v>5000</v>
      </c>
      <c r="H187" s="80">
        <f t="shared" si="43"/>
        <v>4.8998322395437821</v>
      </c>
    </row>
    <row r="188" spans="1:9" ht="19.5" customHeight="1" x14ac:dyDescent="0.25">
      <c r="A188" s="11"/>
      <c r="B188" s="70"/>
      <c r="C188" s="2"/>
      <c r="D188" s="68" t="s">
        <v>10</v>
      </c>
      <c r="E188" s="156">
        <f>E189+E190</f>
        <v>0</v>
      </c>
      <c r="F188" s="156">
        <f t="shared" ref="F188:G188" si="58">F189+F190</f>
        <v>102044.31</v>
      </c>
      <c r="G188" s="156">
        <f t="shared" si="58"/>
        <v>5000</v>
      </c>
      <c r="H188" s="13">
        <f t="shared" si="43"/>
        <v>4.8998322395437821</v>
      </c>
    </row>
    <row r="189" spans="1:9" ht="33.75" x14ac:dyDescent="0.25">
      <c r="A189" s="11"/>
      <c r="B189" s="119"/>
      <c r="C189" s="155" t="s">
        <v>19</v>
      </c>
      <c r="D189" s="68" t="s">
        <v>186</v>
      </c>
      <c r="E189" s="157">
        <v>0</v>
      </c>
      <c r="F189" s="157">
        <v>5000</v>
      </c>
      <c r="G189" s="157">
        <v>5000</v>
      </c>
      <c r="H189" s="13">
        <f t="shared" si="43"/>
        <v>100</v>
      </c>
    </row>
    <row r="190" spans="1:9" ht="77.25" customHeight="1" x14ac:dyDescent="0.25">
      <c r="A190" s="11"/>
      <c r="B190" s="39"/>
      <c r="C190" s="40" t="s">
        <v>154</v>
      </c>
      <c r="D190" s="65" t="s">
        <v>155</v>
      </c>
      <c r="E190" s="38">
        <v>0</v>
      </c>
      <c r="F190" s="38">
        <v>97044.31</v>
      </c>
      <c r="G190" s="38">
        <v>0</v>
      </c>
      <c r="H190" s="41">
        <f>G190/F190*100</f>
        <v>0</v>
      </c>
      <c r="I190" s="51"/>
    </row>
    <row r="191" spans="1:9" ht="22.5" x14ac:dyDescent="0.25">
      <c r="A191" s="72" t="s">
        <v>144</v>
      </c>
      <c r="B191" s="72"/>
      <c r="C191" s="72"/>
      <c r="D191" s="73" t="s">
        <v>145</v>
      </c>
      <c r="E191" s="74">
        <f>E192</f>
        <v>22000</v>
      </c>
      <c r="F191" s="74">
        <f t="shared" ref="F191:G191" si="59">F192</f>
        <v>103542.45999999999</v>
      </c>
      <c r="G191" s="74">
        <f t="shared" si="59"/>
        <v>37945.86</v>
      </c>
      <c r="H191" s="75">
        <f t="shared" ref="H191:H208" si="60">G191/F191*100</f>
        <v>36.647632285344585</v>
      </c>
      <c r="I191" s="51"/>
    </row>
    <row r="192" spans="1:9" ht="25.5" customHeight="1" x14ac:dyDescent="0.25">
      <c r="A192" s="1"/>
      <c r="B192" s="76" t="s">
        <v>146</v>
      </c>
      <c r="C192" s="77"/>
      <c r="D192" s="78" t="s">
        <v>147</v>
      </c>
      <c r="E192" s="79">
        <f>E193+E197</f>
        <v>22000</v>
      </c>
      <c r="F192" s="79">
        <f t="shared" ref="F192:G192" si="61">F193+F197</f>
        <v>103542.45999999999</v>
      </c>
      <c r="G192" s="79">
        <f t="shared" si="61"/>
        <v>37945.86</v>
      </c>
      <c r="H192" s="80">
        <f t="shared" si="60"/>
        <v>36.647632285344585</v>
      </c>
    </row>
    <row r="193" spans="1:8" ht="21" customHeight="1" x14ac:dyDescent="0.25">
      <c r="A193" s="1"/>
      <c r="B193" s="181"/>
      <c r="C193" s="2"/>
      <c r="D193" s="68" t="s">
        <v>10</v>
      </c>
      <c r="E193" s="4">
        <f>E194+E195+E196</f>
        <v>22000</v>
      </c>
      <c r="F193" s="4">
        <f t="shared" ref="F193:G193" si="62">F194+F195+F196</f>
        <v>29720.46</v>
      </c>
      <c r="G193" s="4">
        <f t="shared" si="62"/>
        <v>37945.86</v>
      </c>
      <c r="H193" s="13">
        <f t="shared" si="60"/>
        <v>127.67588388605023</v>
      </c>
    </row>
    <row r="194" spans="1:8" ht="17.25" customHeight="1" x14ac:dyDescent="0.25">
      <c r="A194" s="1"/>
      <c r="B194" s="182"/>
      <c r="C194" s="7" t="s">
        <v>15</v>
      </c>
      <c r="D194" s="8" t="s">
        <v>153</v>
      </c>
      <c r="E194" s="9">
        <v>5000</v>
      </c>
      <c r="F194" s="9">
        <v>6422.7</v>
      </c>
      <c r="G194" s="9">
        <v>7073.1</v>
      </c>
      <c r="H194" s="13">
        <v>0</v>
      </c>
    </row>
    <row r="195" spans="1:8" ht="24.75" customHeight="1" x14ac:dyDescent="0.25">
      <c r="A195" s="1"/>
      <c r="B195" s="182"/>
      <c r="C195" s="7" t="s">
        <v>19</v>
      </c>
      <c r="D195" s="8" t="s">
        <v>20</v>
      </c>
      <c r="E195" s="9">
        <v>2000</v>
      </c>
      <c r="F195" s="9">
        <v>2971</v>
      </c>
      <c r="G195" s="9">
        <v>3101</v>
      </c>
      <c r="H195" s="13">
        <f>G195/F195*100</f>
        <v>104.37563110063952</v>
      </c>
    </row>
    <row r="196" spans="1:8" ht="18" customHeight="1" x14ac:dyDescent="0.25">
      <c r="A196" s="1"/>
      <c r="B196" s="182"/>
      <c r="C196" s="7" t="s">
        <v>21</v>
      </c>
      <c r="D196" s="8" t="s">
        <v>22</v>
      </c>
      <c r="E196" s="9">
        <v>15000</v>
      </c>
      <c r="F196" s="9">
        <v>20326.759999999998</v>
      </c>
      <c r="G196" s="9">
        <v>27771.759999999998</v>
      </c>
      <c r="H196" s="13">
        <f>G196/F196*100</f>
        <v>136.62659469585904</v>
      </c>
    </row>
    <row r="197" spans="1:8" ht="18" customHeight="1" x14ac:dyDescent="0.25">
      <c r="A197" s="1"/>
      <c r="B197" s="160"/>
      <c r="C197" s="2"/>
      <c r="D197" s="68" t="s">
        <v>23</v>
      </c>
      <c r="E197" s="156">
        <f>E198</f>
        <v>0</v>
      </c>
      <c r="F197" s="156">
        <f t="shared" ref="F197:G197" si="63">F198</f>
        <v>73822</v>
      </c>
      <c r="G197" s="156">
        <f t="shared" si="63"/>
        <v>0</v>
      </c>
      <c r="H197" s="13">
        <f t="shared" ref="H197" si="64">G197/F197*100</f>
        <v>0</v>
      </c>
    </row>
    <row r="198" spans="1:8" ht="114" customHeight="1" x14ac:dyDescent="0.25">
      <c r="A198" s="1"/>
      <c r="B198" s="119"/>
      <c r="C198" s="7" t="s">
        <v>191</v>
      </c>
      <c r="D198" s="8" t="s">
        <v>200</v>
      </c>
      <c r="E198" s="9">
        <v>0</v>
      </c>
      <c r="F198" s="9">
        <v>73822</v>
      </c>
      <c r="G198" s="9">
        <v>0</v>
      </c>
      <c r="H198" s="13">
        <f>G198/F198*100</f>
        <v>0</v>
      </c>
    </row>
    <row r="199" spans="1:8" ht="19.5" customHeight="1" x14ac:dyDescent="0.25">
      <c r="A199" s="72" t="s">
        <v>148</v>
      </c>
      <c r="B199" s="89"/>
      <c r="C199" s="89"/>
      <c r="D199" s="90" t="s">
        <v>149</v>
      </c>
      <c r="E199" s="91">
        <f>E200+E204</f>
        <v>1400000</v>
      </c>
      <c r="F199" s="91">
        <f>F200+F204</f>
        <v>1407939.6</v>
      </c>
      <c r="G199" s="91">
        <f>G200+G204</f>
        <v>9039.6</v>
      </c>
      <c r="H199" s="92">
        <f t="shared" ref="H199:H205" si="65">G199/F199*100</f>
        <v>0.64204458770816586</v>
      </c>
    </row>
    <row r="200" spans="1:8" ht="23.25" customHeight="1" x14ac:dyDescent="0.25">
      <c r="A200" s="183"/>
      <c r="B200" s="168">
        <v>92601</v>
      </c>
      <c r="C200" s="169"/>
      <c r="D200" s="101" t="s">
        <v>156</v>
      </c>
      <c r="E200" s="170">
        <f t="shared" ref="E200:G200" si="66">E201</f>
        <v>1400000</v>
      </c>
      <c r="F200" s="171">
        <f t="shared" si="66"/>
        <v>1400000</v>
      </c>
      <c r="G200" s="170">
        <f t="shared" si="66"/>
        <v>0</v>
      </c>
      <c r="H200" s="172">
        <f t="shared" si="65"/>
        <v>0</v>
      </c>
    </row>
    <row r="201" spans="1:8" ht="18" customHeight="1" x14ac:dyDescent="0.25">
      <c r="A201" s="184"/>
      <c r="B201" s="191"/>
      <c r="C201" s="102"/>
      <c r="D201" s="103" t="s">
        <v>23</v>
      </c>
      <c r="E201" s="104">
        <f>E202+E203</f>
        <v>1400000</v>
      </c>
      <c r="F201" s="104">
        <f t="shared" ref="F201:G201" si="67">F202+F203</f>
        <v>1400000</v>
      </c>
      <c r="G201" s="104">
        <f t="shared" si="67"/>
        <v>0</v>
      </c>
      <c r="H201" s="111">
        <f t="shared" si="65"/>
        <v>0</v>
      </c>
    </row>
    <row r="202" spans="1:8" ht="78" customHeight="1" x14ac:dyDescent="0.25">
      <c r="A202" s="184"/>
      <c r="B202" s="192"/>
      <c r="C202" s="66">
        <v>6260</v>
      </c>
      <c r="D202" s="65" t="s">
        <v>158</v>
      </c>
      <c r="E202" s="67">
        <v>1400000</v>
      </c>
      <c r="F202" s="60">
        <v>0</v>
      </c>
      <c r="G202" s="67">
        <v>0</v>
      </c>
      <c r="H202" s="167">
        <v>0</v>
      </c>
    </row>
    <row r="203" spans="1:8" ht="112.5" x14ac:dyDescent="0.25">
      <c r="A203" s="184"/>
      <c r="B203" s="193"/>
      <c r="C203" s="66">
        <v>6280</v>
      </c>
      <c r="D203" s="158" t="s">
        <v>171</v>
      </c>
      <c r="E203" s="67">
        <v>0</v>
      </c>
      <c r="F203" s="60">
        <v>1400000</v>
      </c>
      <c r="G203" s="67">
        <v>0</v>
      </c>
      <c r="H203" s="111">
        <f t="shared" si="65"/>
        <v>0</v>
      </c>
    </row>
    <row r="204" spans="1:8" ht="25.5" customHeight="1" x14ac:dyDescent="0.25">
      <c r="A204" s="184"/>
      <c r="B204" s="105" t="s">
        <v>150</v>
      </c>
      <c r="C204" s="97"/>
      <c r="D204" s="98" t="s">
        <v>27</v>
      </c>
      <c r="E204" s="99">
        <f>E205</f>
        <v>0</v>
      </c>
      <c r="F204" s="99">
        <f>F205</f>
        <v>7939.6</v>
      </c>
      <c r="G204" s="99">
        <f>G205</f>
        <v>9039.6</v>
      </c>
      <c r="H204" s="100">
        <f t="shared" si="65"/>
        <v>113.85460224696457</v>
      </c>
    </row>
    <row r="205" spans="1:8" ht="21" customHeight="1" x14ac:dyDescent="0.25">
      <c r="A205" s="184"/>
      <c r="B205" s="70"/>
      <c r="C205" s="2"/>
      <c r="D205" s="3" t="s">
        <v>10</v>
      </c>
      <c r="E205" s="4">
        <f>E206+E207</f>
        <v>0</v>
      </c>
      <c r="F205" s="4">
        <f t="shared" ref="F205:G205" si="68">F206+F207</f>
        <v>7939.6</v>
      </c>
      <c r="G205" s="4">
        <f t="shared" si="68"/>
        <v>9039.6</v>
      </c>
      <c r="H205" s="13">
        <f t="shared" si="65"/>
        <v>113.85460224696457</v>
      </c>
    </row>
    <row r="206" spans="1:8" ht="93.75" customHeight="1" x14ac:dyDescent="0.25">
      <c r="A206" s="184"/>
      <c r="B206" s="112"/>
      <c r="C206" s="12" t="s">
        <v>28</v>
      </c>
      <c r="D206" s="8" t="s">
        <v>29</v>
      </c>
      <c r="E206" s="9">
        <v>0</v>
      </c>
      <c r="F206" s="9">
        <v>1847.98</v>
      </c>
      <c r="G206" s="9">
        <v>1847.98</v>
      </c>
      <c r="H206" s="4">
        <f t="shared" ref="H206" si="69">G206/F206*100</f>
        <v>100</v>
      </c>
    </row>
    <row r="207" spans="1:8" ht="18" customHeight="1" x14ac:dyDescent="0.25">
      <c r="A207" s="185"/>
      <c r="B207" s="11"/>
      <c r="C207" s="7" t="s">
        <v>21</v>
      </c>
      <c r="D207" s="8" t="s">
        <v>22</v>
      </c>
      <c r="E207" s="9">
        <v>0</v>
      </c>
      <c r="F207" s="9">
        <v>6091.62</v>
      </c>
      <c r="G207" s="9">
        <v>7191.62</v>
      </c>
      <c r="H207" s="13">
        <f>G207/F207*100</f>
        <v>118.05759387486417</v>
      </c>
    </row>
    <row r="208" spans="1:8" x14ac:dyDescent="0.25">
      <c r="A208" s="176" t="s">
        <v>151</v>
      </c>
      <c r="B208" s="177"/>
      <c r="C208" s="177"/>
      <c r="D208" s="178"/>
      <c r="E208" s="35">
        <f>E5+E21+E28+E40+E46+E59+E63+E67+E71+E106+E113+E137+E157+E161+E175+E191+E199</f>
        <v>22805050</v>
      </c>
      <c r="F208" s="35">
        <f t="shared" ref="F208:G208" si="70">F5+F21+F28+F40+F46+F59+F63+F67+F71+F106+F113+F137+F157+F161+F175+F191+F199</f>
        <v>23538806.130000003</v>
      </c>
      <c r="G208" s="35">
        <f t="shared" si="70"/>
        <v>11675686.85</v>
      </c>
      <c r="H208" s="36">
        <f t="shared" si="60"/>
        <v>49.601865045820823</v>
      </c>
    </row>
  </sheetData>
  <mergeCells count="12">
    <mergeCell ref="A1:H3"/>
    <mergeCell ref="A208:D208"/>
    <mergeCell ref="B177:B183"/>
    <mergeCell ref="B56:B58"/>
    <mergeCell ref="B193:B196"/>
    <mergeCell ref="A200:A207"/>
    <mergeCell ref="A64:A66"/>
    <mergeCell ref="B65:B66"/>
    <mergeCell ref="A162:A167"/>
    <mergeCell ref="B201:B203"/>
    <mergeCell ref="A68:A70"/>
    <mergeCell ref="B69:B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2017-08-28T10:41:50Z</dcterms:modified>
</cp:coreProperties>
</file>